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chartsheets/sheet6.xml" ContentType="application/vnd.openxmlformats-officedocument.spreadsheetml.chartsheet+xml"/>
  <Override PartName="/xl/chartsheets/sheet7.xml" ContentType="application/vnd.openxmlformats-officedocument.spreadsheetml.chartsheet+xml"/>
  <Override PartName="/xl/chartsheets/sheet8.xml" ContentType="application/vnd.openxmlformats-officedocument.spreadsheetml.chartsheet+xml"/>
  <Override PartName="/xl/chartsheets/sheet9.xml" ContentType="application/vnd.openxmlformats-officedocument.spreadsheetml.chartsheet+xml"/>
  <Override PartName="/xl/chartsheets/sheet10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drawings/drawing10.xml" ContentType="application/vnd.openxmlformats-officedocument.drawingml.chartshapes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drawings/drawing12.xml" ContentType="application/vnd.openxmlformats-officedocument.drawingml.chartshapes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drawings/drawing14.xml" ContentType="application/vnd.openxmlformats-officedocument.drawingml.chartshapes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drawings/drawing16.xml" ContentType="application/vnd.openxmlformats-officedocument.drawingml.chartshapes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drawings/drawing18.xml" ContentType="application/vnd.openxmlformats-officedocument.drawingml.chartshapes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drawings/drawing20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90" windowWidth="11475" windowHeight="9675" tabRatio="954" activeTab="4"/>
  </bookViews>
  <sheets>
    <sheet name="ADHD PBS drugs since 1 July1992" sheetId="1" r:id="rId1"/>
    <sheet name="AUSTRALIA" sheetId="30" r:id="rId2"/>
    <sheet name="Comparison state graphs" sheetId="32" r:id="rId3"/>
    <sheet name="Comparison state stats" sheetId="17" r:id="rId4"/>
    <sheet name="NSW" sheetId="22" r:id="rId5"/>
    <sheet name="VIC" sheetId="23" r:id="rId6"/>
    <sheet name="QLD" sheetId="24" r:id="rId7"/>
    <sheet name="SA" sheetId="25" r:id="rId8"/>
    <sheet name="WA" sheetId="26" r:id="rId9"/>
    <sheet name="TAS" sheetId="27" r:id="rId10"/>
    <sheet name="ACT" sheetId="28" r:id="rId11"/>
    <sheet name="NT" sheetId="29" r:id="rId12"/>
    <sheet name="dexamfetamine" sheetId="2" r:id="rId13"/>
    <sheet name="Ritalin 10" sheetId="3" r:id="rId14"/>
    <sheet name="Concerta" sheetId="4" r:id="rId15"/>
    <sheet name="Strattera " sheetId="8" r:id="rId16"/>
    <sheet name="Ritalin LA" sheetId="15" r:id="rId17"/>
    <sheet name="Lisdexamfetamine" sheetId="16" r:id="rId18"/>
    <sheet name="Sheet4" sheetId="18" r:id="rId19"/>
    <sheet name="Sheet5" sheetId="19" r:id="rId20"/>
    <sheet name="Sheet6" sheetId="20" r:id="rId21"/>
  </sheets>
  <definedNames>
    <definedName name="_xlnm.Print_Area" localSheetId="0">'ADHD PBS drugs since 1 July1992'!$A$7:$R$39</definedName>
  </definedNames>
  <calcPr calcId="145621"/>
</workbook>
</file>

<file path=xl/calcChain.xml><?xml version="1.0" encoding="utf-8"?>
<calcChain xmlns="http://schemas.openxmlformats.org/spreadsheetml/2006/main">
  <c r="I27" i="17" l="1"/>
  <c r="I28" i="17" s="1"/>
  <c r="H27" i="17"/>
  <c r="H28" i="17" s="1"/>
  <c r="G27" i="17"/>
  <c r="G28" i="17" s="1"/>
  <c r="F27" i="17"/>
  <c r="E27" i="17"/>
  <c r="E28" i="17" s="1"/>
  <c r="D27" i="17"/>
  <c r="D28" i="17" s="1"/>
  <c r="C27" i="17"/>
  <c r="C28" i="17" s="1"/>
  <c r="F28" i="17"/>
  <c r="B27" i="17"/>
  <c r="R39" i="1"/>
  <c r="P39" i="1"/>
  <c r="N39" i="1"/>
  <c r="L39" i="1"/>
  <c r="J39" i="1"/>
  <c r="H39" i="1"/>
  <c r="F39" i="1"/>
  <c r="D39" i="1"/>
  <c r="B39" i="1"/>
  <c r="J115" i="16"/>
  <c r="I115" i="16"/>
  <c r="H115" i="16"/>
  <c r="G115" i="16"/>
  <c r="F115" i="16"/>
  <c r="E115" i="16"/>
  <c r="D115" i="16"/>
  <c r="C115" i="16"/>
  <c r="K115" i="16" s="1"/>
  <c r="K85" i="16"/>
  <c r="K56" i="16"/>
  <c r="K27" i="16"/>
  <c r="K56" i="15"/>
  <c r="K27" i="15"/>
  <c r="J144" i="15"/>
  <c r="I144" i="15"/>
  <c r="H144" i="15"/>
  <c r="G144" i="15"/>
  <c r="F144" i="15"/>
  <c r="E144" i="15"/>
  <c r="D144" i="15"/>
  <c r="C144" i="15"/>
  <c r="K114" i="15"/>
  <c r="K85" i="15"/>
  <c r="C231" i="8"/>
  <c r="K201" i="8"/>
  <c r="K172" i="8"/>
  <c r="K143" i="8"/>
  <c r="K114" i="8"/>
  <c r="K85" i="8"/>
  <c r="K56" i="8"/>
  <c r="K27" i="8"/>
  <c r="J232" i="8"/>
  <c r="I232" i="8"/>
  <c r="H232" i="8"/>
  <c r="G232" i="8"/>
  <c r="F232" i="8"/>
  <c r="E232" i="8"/>
  <c r="D232" i="8"/>
  <c r="C232" i="8"/>
  <c r="J136" i="4"/>
  <c r="I136" i="4"/>
  <c r="H136" i="4"/>
  <c r="G136" i="4"/>
  <c r="F136" i="4"/>
  <c r="E136" i="4"/>
  <c r="K136" i="4" s="1"/>
  <c r="D136" i="4"/>
  <c r="C136" i="4"/>
  <c r="K108" i="4"/>
  <c r="K81" i="4"/>
  <c r="K53" i="4"/>
  <c r="K54" i="4"/>
  <c r="K27" i="4"/>
  <c r="K27" i="3"/>
  <c r="K27" i="2"/>
  <c r="J27" i="17" l="1"/>
  <c r="B28" i="17"/>
  <c r="K144" i="15"/>
  <c r="K232" i="8"/>
  <c r="J26" i="17" l="1"/>
  <c r="J25" i="17"/>
  <c r="J24" i="17"/>
  <c r="J23" i="17"/>
  <c r="J22" i="17"/>
  <c r="J21" i="17"/>
  <c r="J20" i="17"/>
  <c r="J19" i="17"/>
  <c r="J18" i="17"/>
  <c r="J17" i="17"/>
  <c r="J16" i="17"/>
  <c r="J15" i="17"/>
  <c r="J14" i="17"/>
  <c r="J13" i="17"/>
  <c r="J12" i="17"/>
  <c r="J11" i="17"/>
  <c r="J10" i="17"/>
  <c r="J9" i="17"/>
  <c r="J8" i="17"/>
  <c r="J7" i="17"/>
  <c r="J6" i="17"/>
  <c r="J5" i="17"/>
  <c r="J4" i="17"/>
  <c r="J3" i="17"/>
  <c r="J2" i="17"/>
  <c r="J28" i="17" l="1"/>
  <c r="K112" i="16"/>
  <c r="K111" i="16"/>
  <c r="K110" i="16"/>
  <c r="K109" i="16"/>
  <c r="K108" i="16"/>
  <c r="K107" i="16"/>
  <c r="K106" i="16"/>
  <c r="K105" i="16"/>
  <c r="K104" i="16"/>
  <c r="K103" i="16"/>
  <c r="K102" i="16"/>
  <c r="K101" i="16"/>
  <c r="K100" i="16"/>
  <c r="K99" i="16"/>
  <c r="K98" i="16"/>
  <c r="K97" i="16"/>
  <c r="K96" i="16"/>
  <c r="K95" i="16"/>
  <c r="K94" i="16"/>
  <c r="K93" i="16"/>
  <c r="K92" i="16"/>
  <c r="K91" i="16"/>
  <c r="K90" i="16"/>
  <c r="J114" i="16" l="1"/>
  <c r="P38" i="1" s="1"/>
  <c r="I114" i="16"/>
  <c r="N38" i="1" s="1"/>
  <c r="H114" i="16"/>
  <c r="L38" i="1" s="1"/>
  <c r="G114" i="16"/>
  <c r="J38" i="1" s="1"/>
  <c r="F114" i="16"/>
  <c r="H38" i="1" s="1"/>
  <c r="E114" i="16"/>
  <c r="F38" i="1" s="1"/>
  <c r="D114" i="16"/>
  <c r="D38" i="1" s="1"/>
  <c r="C114" i="16"/>
  <c r="B38" i="1" s="1"/>
  <c r="J113" i="16"/>
  <c r="I113" i="16"/>
  <c r="H113" i="16"/>
  <c r="G113" i="16"/>
  <c r="F113" i="16"/>
  <c r="E113" i="16"/>
  <c r="D113" i="16"/>
  <c r="C113" i="16"/>
  <c r="K84" i="16"/>
  <c r="K83" i="16"/>
  <c r="K82" i="16"/>
  <c r="K81" i="16"/>
  <c r="K80" i="16"/>
  <c r="K79" i="16"/>
  <c r="K78" i="16"/>
  <c r="K77" i="16"/>
  <c r="K76" i="16"/>
  <c r="K75" i="16"/>
  <c r="K74" i="16"/>
  <c r="K73" i="16"/>
  <c r="K72" i="16"/>
  <c r="K71" i="16"/>
  <c r="K70" i="16"/>
  <c r="K69" i="16"/>
  <c r="K68" i="16"/>
  <c r="K67" i="16"/>
  <c r="K66" i="16"/>
  <c r="K65" i="16"/>
  <c r="K64" i="16"/>
  <c r="K63" i="16"/>
  <c r="K62" i="16"/>
  <c r="K61" i="16"/>
  <c r="K60" i="16"/>
  <c r="K113" i="16" l="1"/>
  <c r="K114" i="16"/>
  <c r="K55" i="16"/>
  <c r="K54" i="16"/>
  <c r="K53" i="16"/>
  <c r="K52" i="16"/>
  <c r="K51" i="16"/>
  <c r="K50" i="16"/>
  <c r="K49" i="16"/>
  <c r="K48" i="16"/>
  <c r="K47" i="16"/>
  <c r="K46" i="16"/>
  <c r="K45" i="16"/>
  <c r="K44" i="16"/>
  <c r="K43" i="16"/>
  <c r="K42" i="16"/>
  <c r="K41" i="16"/>
  <c r="K40" i="16"/>
  <c r="K39" i="16"/>
  <c r="K38" i="16"/>
  <c r="K37" i="16"/>
  <c r="K36" i="16"/>
  <c r="K35" i="16"/>
  <c r="K34" i="16"/>
  <c r="K33" i="16"/>
  <c r="K32" i="16"/>
  <c r="K31" i="16"/>
  <c r="K24" i="16"/>
  <c r="K23" i="16"/>
  <c r="K22" i="16"/>
  <c r="K21" i="16"/>
  <c r="K20" i="16"/>
  <c r="K19" i="16"/>
  <c r="K18" i="16"/>
  <c r="K17" i="16"/>
  <c r="K16" i="16"/>
  <c r="K15" i="16"/>
  <c r="K14" i="16"/>
  <c r="K13" i="16"/>
  <c r="K12" i="16"/>
  <c r="K11" i="16"/>
  <c r="K10" i="16"/>
  <c r="K9" i="16"/>
  <c r="K8" i="16"/>
  <c r="K7" i="16"/>
  <c r="K6" i="16"/>
  <c r="K5" i="16"/>
  <c r="K4" i="16"/>
  <c r="K3" i="16"/>
  <c r="K2" i="16"/>
  <c r="K26" i="16"/>
  <c r="K25" i="16"/>
  <c r="J143" i="15" l="1"/>
  <c r="I143" i="15"/>
  <c r="H143" i="15"/>
  <c r="G143" i="15"/>
  <c r="F143" i="15"/>
  <c r="E143" i="15"/>
  <c r="D143" i="15"/>
  <c r="C143" i="15"/>
  <c r="J142" i="15"/>
  <c r="I142" i="15"/>
  <c r="H142" i="15"/>
  <c r="G142" i="15"/>
  <c r="F142" i="15"/>
  <c r="E142" i="15"/>
  <c r="D142" i="15"/>
  <c r="C142" i="15"/>
  <c r="J141" i="15"/>
  <c r="I141" i="15"/>
  <c r="H141" i="15"/>
  <c r="G141" i="15"/>
  <c r="F141" i="15"/>
  <c r="E141" i="15"/>
  <c r="D141" i="15"/>
  <c r="C141" i="15"/>
  <c r="J140" i="15"/>
  <c r="I140" i="15"/>
  <c r="H140" i="15"/>
  <c r="G140" i="15"/>
  <c r="F140" i="15"/>
  <c r="E140" i="15"/>
  <c r="D140" i="15"/>
  <c r="C140" i="15"/>
  <c r="J139" i="15"/>
  <c r="I139" i="15"/>
  <c r="H139" i="15"/>
  <c r="G139" i="15"/>
  <c r="F139" i="15"/>
  <c r="E139" i="15"/>
  <c r="D139" i="15"/>
  <c r="C139" i="15"/>
  <c r="J138" i="15"/>
  <c r="I138" i="15"/>
  <c r="H138" i="15"/>
  <c r="G138" i="15"/>
  <c r="F138" i="15"/>
  <c r="E138" i="15"/>
  <c r="D138" i="15"/>
  <c r="C138" i="15"/>
  <c r="J137" i="15"/>
  <c r="I137" i="15"/>
  <c r="H137" i="15"/>
  <c r="G137" i="15"/>
  <c r="F137" i="15"/>
  <c r="E137" i="15"/>
  <c r="D137" i="15"/>
  <c r="C137" i="15"/>
  <c r="J136" i="15"/>
  <c r="I136" i="15"/>
  <c r="H136" i="15"/>
  <c r="G136" i="15"/>
  <c r="F136" i="15"/>
  <c r="E136" i="15"/>
  <c r="D136" i="15"/>
  <c r="C136" i="15"/>
  <c r="J135" i="15"/>
  <c r="I135" i="15"/>
  <c r="H135" i="15"/>
  <c r="G135" i="15"/>
  <c r="F135" i="15"/>
  <c r="E135" i="15"/>
  <c r="D135" i="15"/>
  <c r="C135" i="15"/>
  <c r="K134" i="15"/>
  <c r="J134" i="15"/>
  <c r="I134" i="15"/>
  <c r="H134" i="15"/>
  <c r="G134" i="15"/>
  <c r="F134" i="15"/>
  <c r="E134" i="15"/>
  <c r="D134" i="15"/>
  <c r="C134" i="15"/>
  <c r="K133" i="15"/>
  <c r="J133" i="15"/>
  <c r="I133" i="15"/>
  <c r="H133" i="15"/>
  <c r="G133" i="15"/>
  <c r="F133" i="15"/>
  <c r="E133" i="15"/>
  <c r="D133" i="15"/>
  <c r="C133" i="15"/>
  <c r="J132" i="15"/>
  <c r="I132" i="15"/>
  <c r="H132" i="15"/>
  <c r="G132" i="15"/>
  <c r="F132" i="15"/>
  <c r="E132" i="15"/>
  <c r="D132" i="15"/>
  <c r="C132" i="15"/>
  <c r="J131" i="15"/>
  <c r="I131" i="15"/>
  <c r="H131" i="15"/>
  <c r="G131" i="15"/>
  <c r="F131" i="15"/>
  <c r="E131" i="15"/>
  <c r="D131" i="15"/>
  <c r="C131" i="15"/>
  <c r="J130" i="15"/>
  <c r="I130" i="15"/>
  <c r="H130" i="15"/>
  <c r="G130" i="15"/>
  <c r="F130" i="15"/>
  <c r="E130" i="15"/>
  <c r="D130" i="15"/>
  <c r="C130" i="15"/>
  <c r="J129" i="15"/>
  <c r="I129" i="15"/>
  <c r="H129" i="15"/>
  <c r="G129" i="15"/>
  <c r="F129" i="15"/>
  <c r="E129" i="15"/>
  <c r="D129" i="15"/>
  <c r="C129" i="15"/>
  <c r="J128" i="15"/>
  <c r="I128" i="15"/>
  <c r="H128" i="15"/>
  <c r="G128" i="15"/>
  <c r="F128" i="15"/>
  <c r="E128" i="15"/>
  <c r="D128" i="15"/>
  <c r="C128" i="15"/>
  <c r="J127" i="15"/>
  <c r="I127" i="15"/>
  <c r="H127" i="15"/>
  <c r="G127" i="15"/>
  <c r="F127" i="15"/>
  <c r="E127" i="15"/>
  <c r="D127" i="15"/>
  <c r="C127" i="15"/>
  <c r="J126" i="15"/>
  <c r="I126" i="15"/>
  <c r="H126" i="15"/>
  <c r="G126" i="15"/>
  <c r="F126" i="15"/>
  <c r="E126" i="15"/>
  <c r="D126" i="15"/>
  <c r="C126" i="15"/>
  <c r="J125" i="15"/>
  <c r="I125" i="15"/>
  <c r="H125" i="15"/>
  <c r="G125" i="15"/>
  <c r="F125" i="15"/>
  <c r="E125" i="15"/>
  <c r="D125" i="15"/>
  <c r="C125" i="15"/>
  <c r="J124" i="15"/>
  <c r="I124" i="15"/>
  <c r="H124" i="15"/>
  <c r="G124" i="15"/>
  <c r="F124" i="15"/>
  <c r="E124" i="15"/>
  <c r="D124" i="15"/>
  <c r="C124" i="15"/>
  <c r="J123" i="15"/>
  <c r="I123" i="15"/>
  <c r="H123" i="15"/>
  <c r="G123" i="15"/>
  <c r="F123" i="15"/>
  <c r="E123" i="15"/>
  <c r="D123" i="15"/>
  <c r="C123" i="15"/>
  <c r="J122" i="15"/>
  <c r="I122" i="15"/>
  <c r="H122" i="15"/>
  <c r="G122" i="15"/>
  <c r="F122" i="15"/>
  <c r="E122" i="15"/>
  <c r="D122" i="15"/>
  <c r="C122" i="15"/>
  <c r="J121" i="15"/>
  <c r="I121" i="15"/>
  <c r="H121" i="15"/>
  <c r="G121" i="15"/>
  <c r="F121" i="15"/>
  <c r="E121" i="15"/>
  <c r="D121" i="15"/>
  <c r="C121" i="15"/>
  <c r="J120" i="15"/>
  <c r="I120" i="15"/>
  <c r="H120" i="15"/>
  <c r="G120" i="15"/>
  <c r="F120" i="15"/>
  <c r="E120" i="15"/>
  <c r="D120" i="15"/>
  <c r="C120" i="15"/>
  <c r="K119" i="15"/>
  <c r="J119" i="15"/>
  <c r="I119" i="15"/>
  <c r="H119" i="15"/>
  <c r="G119" i="15"/>
  <c r="F119" i="15"/>
  <c r="E119" i="15"/>
  <c r="D119" i="15"/>
  <c r="C119" i="15"/>
  <c r="K113" i="15" l="1"/>
  <c r="K112" i="15"/>
  <c r="K111" i="15"/>
  <c r="K110" i="15"/>
  <c r="K109" i="15"/>
  <c r="K108" i="15"/>
  <c r="K107" i="15"/>
  <c r="K106" i="15"/>
  <c r="K105" i="15"/>
  <c r="K104" i="15"/>
  <c r="K84" i="15" l="1"/>
  <c r="K83" i="15"/>
  <c r="K82" i="15"/>
  <c r="K81" i="15"/>
  <c r="K80" i="15"/>
  <c r="K79" i="15"/>
  <c r="K78" i="15"/>
  <c r="K77" i="15"/>
  <c r="K76" i="15"/>
  <c r="K135" i="15" s="1"/>
  <c r="K75" i="15"/>
  <c r="K55" i="15" l="1"/>
  <c r="K54" i="15"/>
  <c r="K53" i="15"/>
  <c r="K52" i="15"/>
  <c r="K51" i="15"/>
  <c r="K50" i="15"/>
  <c r="K49" i="15"/>
  <c r="K48" i="15"/>
  <c r="K47" i="15"/>
  <c r="K46" i="15"/>
  <c r="K103" i="15"/>
  <c r="K102" i="15"/>
  <c r="K101" i="15"/>
  <c r="K100" i="15"/>
  <c r="K99" i="15"/>
  <c r="K98" i="15"/>
  <c r="K97" i="15"/>
  <c r="K96" i="15"/>
  <c r="K95" i="15"/>
  <c r="K94" i="15"/>
  <c r="K93" i="15"/>
  <c r="K92" i="15"/>
  <c r="K91" i="15"/>
  <c r="K90" i="15"/>
  <c r="K89" i="15"/>
  <c r="K74" i="15"/>
  <c r="K73" i="15"/>
  <c r="K72" i="15"/>
  <c r="K71" i="15"/>
  <c r="K70" i="15"/>
  <c r="K69" i="15"/>
  <c r="K68" i="15"/>
  <c r="K67" i="15"/>
  <c r="K66" i="15"/>
  <c r="K65" i="15"/>
  <c r="K64" i="15"/>
  <c r="K63" i="15"/>
  <c r="K62" i="15"/>
  <c r="K61" i="15"/>
  <c r="K60" i="15"/>
  <c r="K45" i="15"/>
  <c r="K44" i="15"/>
  <c r="K43" i="15"/>
  <c r="K42" i="15"/>
  <c r="K41" i="15"/>
  <c r="K40" i="15"/>
  <c r="K39" i="15"/>
  <c r="K38" i="15"/>
  <c r="K37" i="15"/>
  <c r="K36" i="15"/>
  <c r="K35" i="15"/>
  <c r="K34" i="15"/>
  <c r="K33" i="15"/>
  <c r="K32" i="15"/>
  <c r="K31" i="15"/>
  <c r="K26" i="15"/>
  <c r="K25" i="15"/>
  <c r="K24" i="15"/>
  <c r="K141" i="15" s="1"/>
  <c r="K23" i="15"/>
  <c r="K22" i="15"/>
  <c r="K21" i="15"/>
  <c r="K20" i="15"/>
  <c r="K137" i="15" s="1"/>
  <c r="K19" i="15"/>
  <c r="K18" i="15"/>
  <c r="K16" i="15"/>
  <c r="K17" i="15"/>
  <c r="K2" i="15"/>
  <c r="K3" i="15"/>
  <c r="K4" i="15"/>
  <c r="K5" i="15"/>
  <c r="K122" i="15" s="1"/>
  <c r="K6" i="15"/>
  <c r="K123" i="15" s="1"/>
  <c r="K7" i="15"/>
  <c r="K8" i="15"/>
  <c r="K9" i="15"/>
  <c r="K126" i="15" s="1"/>
  <c r="K10" i="15"/>
  <c r="K127" i="15" s="1"/>
  <c r="K11" i="15"/>
  <c r="K121" i="15" l="1"/>
  <c r="K139" i="15"/>
  <c r="K143" i="15"/>
  <c r="K125" i="15"/>
  <c r="K128" i="15"/>
  <c r="K124" i="15"/>
  <c r="K120" i="15"/>
  <c r="K136" i="15"/>
  <c r="K140" i="15"/>
  <c r="K138" i="15"/>
  <c r="K142" i="15"/>
  <c r="K15" i="15"/>
  <c r="K132" i="15" s="1"/>
  <c r="K14" i="15"/>
  <c r="K131" i="15" s="1"/>
  <c r="K13" i="15"/>
  <c r="K130" i="15" s="1"/>
  <c r="K12" i="15"/>
  <c r="K129" i="15" s="1"/>
  <c r="J231" i="8"/>
  <c r="I231" i="8"/>
  <c r="H231" i="8"/>
  <c r="G231" i="8"/>
  <c r="F231" i="8"/>
  <c r="E231" i="8"/>
  <c r="D231" i="8"/>
  <c r="J230" i="8"/>
  <c r="I230" i="8"/>
  <c r="H230" i="8"/>
  <c r="G230" i="8"/>
  <c r="F230" i="8"/>
  <c r="E230" i="8"/>
  <c r="D230" i="8"/>
  <c r="C230" i="8"/>
  <c r="J229" i="8"/>
  <c r="I229" i="8"/>
  <c r="H229" i="8"/>
  <c r="G229" i="8"/>
  <c r="F229" i="8"/>
  <c r="E229" i="8"/>
  <c r="D229" i="8"/>
  <c r="C229" i="8"/>
  <c r="J228" i="8"/>
  <c r="I228" i="8"/>
  <c r="H228" i="8"/>
  <c r="G228" i="8"/>
  <c r="F228" i="8"/>
  <c r="E228" i="8"/>
  <c r="D228" i="8"/>
  <c r="C228" i="8"/>
  <c r="J227" i="8"/>
  <c r="I227" i="8"/>
  <c r="H227" i="8"/>
  <c r="G227" i="8"/>
  <c r="F227" i="8"/>
  <c r="E227" i="8"/>
  <c r="D227" i="8"/>
  <c r="C227" i="8"/>
  <c r="J226" i="8"/>
  <c r="I226" i="8"/>
  <c r="H226" i="8"/>
  <c r="G226" i="8"/>
  <c r="F226" i="8"/>
  <c r="E226" i="8"/>
  <c r="D226" i="8"/>
  <c r="C226" i="8"/>
  <c r="J225" i="8"/>
  <c r="I225" i="8"/>
  <c r="H225" i="8"/>
  <c r="G225" i="8"/>
  <c r="F225" i="8"/>
  <c r="E225" i="8"/>
  <c r="D225" i="8"/>
  <c r="C225" i="8"/>
  <c r="J224" i="8"/>
  <c r="I224" i="8"/>
  <c r="H224" i="8"/>
  <c r="G224" i="8"/>
  <c r="F224" i="8"/>
  <c r="E224" i="8"/>
  <c r="D224" i="8"/>
  <c r="C224" i="8"/>
  <c r="J223" i="8"/>
  <c r="I223" i="8"/>
  <c r="H223" i="8"/>
  <c r="G223" i="8"/>
  <c r="F223" i="8"/>
  <c r="E223" i="8"/>
  <c r="D223" i="8"/>
  <c r="C223" i="8"/>
  <c r="J222" i="8"/>
  <c r="I222" i="8"/>
  <c r="H222" i="8"/>
  <c r="G222" i="8"/>
  <c r="F222" i="8"/>
  <c r="E222" i="8"/>
  <c r="D222" i="8"/>
  <c r="C222" i="8"/>
  <c r="J221" i="8"/>
  <c r="I221" i="8"/>
  <c r="H221" i="8"/>
  <c r="G221" i="8"/>
  <c r="F221" i="8"/>
  <c r="E221" i="8"/>
  <c r="D221" i="8"/>
  <c r="C221" i="8"/>
  <c r="J220" i="8"/>
  <c r="I220" i="8"/>
  <c r="H220" i="8"/>
  <c r="G220" i="8"/>
  <c r="F220" i="8"/>
  <c r="E220" i="8"/>
  <c r="D220" i="8"/>
  <c r="C220" i="8"/>
  <c r="J219" i="8"/>
  <c r="I219" i="8"/>
  <c r="H219" i="8"/>
  <c r="G219" i="8"/>
  <c r="F219" i="8"/>
  <c r="E219" i="8"/>
  <c r="D219" i="8"/>
  <c r="C219" i="8"/>
  <c r="J218" i="8"/>
  <c r="I218" i="8"/>
  <c r="H218" i="8"/>
  <c r="G218" i="8"/>
  <c r="F218" i="8"/>
  <c r="E218" i="8"/>
  <c r="D218" i="8"/>
  <c r="C218" i="8"/>
  <c r="J217" i="8"/>
  <c r="I217" i="8"/>
  <c r="H217" i="8"/>
  <c r="G217" i="8"/>
  <c r="F217" i="8"/>
  <c r="E217" i="8"/>
  <c r="D217" i="8"/>
  <c r="C217" i="8"/>
  <c r="J216" i="8"/>
  <c r="I216" i="8"/>
  <c r="H216" i="8"/>
  <c r="G216" i="8"/>
  <c r="F216" i="8"/>
  <c r="E216" i="8"/>
  <c r="D216" i="8"/>
  <c r="C216" i="8"/>
  <c r="J215" i="8"/>
  <c r="I215" i="8"/>
  <c r="H215" i="8"/>
  <c r="G215" i="8"/>
  <c r="F215" i="8"/>
  <c r="E215" i="8"/>
  <c r="D215" i="8"/>
  <c r="C215" i="8"/>
  <c r="J214" i="8"/>
  <c r="I214" i="8"/>
  <c r="H214" i="8"/>
  <c r="G214" i="8"/>
  <c r="F214" i="8"/>
  <c r="E214" i="8"/>
  <c r="D214" i="8"/>
  <c r="C214" i="8"/>
  <c r="J213" i="8"/>
  <c r="I213" i="8"/>
  <c r="H213" i="8"/>
  <c r="G213" i="8"/>
  <c r="F213" i="8"/>
  <c r="E213" i="8"/>
  <c r="D213" i="8"/>
  <c r="C213" i="8"/>
  <c r="J212" i="8"/>
  <c r="I212" i="8"/>
  <c r="H212" i="8"/>
  <c r="G212" i="8"/>
  <c r="F212" i="8"/>
  <c r="E212" i="8"/>
  <c r="D212" i="8"/>
  <c r="C212" i="8"/>
  <c r="J211" i="8"/>
  <c r="I211" i="8"/>
  <c r="H211" i="8"/>
  <c r="G211" i="8"/>
  <c r="F211" i="8"/>
  <c r="E211" i="8"/>
  <c r="D211" i="8"/>
  <c r="C211" i="8"/>
  <c r="J210" i="8"/>
  <c r="I210" i="8"/>
  <c r="H210" i="8"/>
  <c r="G210" i="8"/>
  <c r="F210" i="8"/>
  <c r="E210" i="8"/>
  <c r="D210" i="8"/>
  <c r="C210" i="8"/>
  <c r="J209" i="8"/>
  <c r="I209" i="8"/>
  <c r="H209" i="8"/>
  <c r="G209" i="8"/>
  <c r="F209" i="8"/>
  <c r="E209" i="8"/>
  <c r="D209" i="8"/>
  <c r="C209" i="8"/>
  <c r="J208" i="8"/>
  <c r="I208" i="8"/>
  <c r="H208" i="8"/>
  <c r="G208" i="8"/>
  <c r="F208" i="8"/>
  <c r="E208" i="8"/>
  <c r="D208" i="8"/>
  <c r="C208" i="8"/>
  <c r="K207" i="8"/>
  <c r="J207" i="8"/>
  <c r="I207" i="8"/>
  <c r="H207" i="8"/>
  <c r="G207" i="8"/>
  <c r="F207" i="8"/>
  <c r="E207" i="8"/>
  <c r="D207" i="8"/>
  <c r="C207" i="8"/>
  <c r="K200" i="8"/>
  <c r="K199" i="8"/>
  <c r="K198" i="8"/>
  <c r="K197" i="8"/>
  <c r="K196" i="8"/>
  <c r="K195" i="8"/>
  <c r="K194" i="8"/>
  <c r="K193" i="8"/>
  <c r="K192" i="8"/>
  <c r="K191" i="8"/>
  <c r="K190" i="8"/>
  <c r="K189" i="8"/>
  <c r="K188" i="8"/>
  <c r="K187" i="8"/>
  <c r="K186" i="8"/>
  <c r="K185" i="8"/>
  <c r="K184" i="8"/>
  <c r="K183" i="8"/>
  <c r="K182" i="8"/>
  <c r="K181" i="8"/>
  <c r="K180" i="8"/>
  <c r="K179" i="8"/>
  <c r="K178" i="8"/>
  <c r="K177" i="8"/>
  <c r="K176" i="8"/>
  <c r="K162" i="8"/>
  <c r="K161" i="8"/>
  <c r="K160" i="8"/>
  <c r="K159" i="8"/>
  <c r="K158" i="8"/>
  <c r="K157" i="8"/>
  <c r="K156" i="8"/>
  <c r="K155" i="8"/>
  <c r="K154" i="8"/>
  <c r="K153" i="8"/>
  <c r="K152" i="8"/>
  <c r="K151" i="8"/>
  <c r="K150" i="8"/>
  <c r="K149" i="8"/>
  <c r="K148" i="8"/>
  <c r="K147" i="8"/>
  <c r="K142" i="8"/>
  <c r="K141" i="8"/>
  <c r="K140" i="8"/>
  <c r="K139" i="8"/>
  <c r="K138" i="8"/>
  <c r="K137" i="8"/>
  <c r="K136" i="8"/>
  <c r="K135" i="8"/>
  <c r="K134" i="8"/>
  <c r="K133" i="8"/>
  <c r="K132" i="8"/>
  <c r="K131" i="8"/>
  <c r="K130" i="8"/>
  <c r="K129" i="8"/>
  <c r="K128" i="8"/>
  <c r="K127" i="8"/>
  <c r="K126" i="8"/>
  <c r="K125" i="8"/>
  <c r="K124" i="8"/>
  <c r="K123" i="8"/>
  <c r="K122" i="8"/>
  <c r="K121" i="8"/>
  <c r="K120" i="8"/>
  <c r="K119" i="8"/>
  <c r="K118" i="8"/>
  <c r="K103" i="8"/>
  <c r="K102" i="8"/>
  <c r="K101" i="8"/>
  <c r="K100" i="8"/>
  <c r="K99" i="8"/>
  <c r="K98" i="8"/>
  <c r="K97" i="8"/>
  <c r="K96" i="8"/>
  <c r="K95" i="8"/>
  <c r="K94" i="8"/>
  <c r="K93" i="8"/>
  <c r="K92" i="8"/>
  <c r="K91" i="8"/>
  <c r="K90" i="8"/>
  <c r="K89" i="8"/>
  <c r="K74" i="8"/>
  <c r="K73" i="8"/>
  <c r="K72" i="8"/>
  <c r="K71" i="8"/>
  <c r="K70" i="8"/>
  <c r="K69" i="8"/>
  <c r="K68" i="8"/>
  <c r="K67" i="8"/>
  <c r="K66" i="8"/>
  <c r="K65" i="8"/>
  <c r="K64" i="8"/>
  <c r="K63" i="8"/>
  <c r="K62" i="8"/>
  <c r="K61" i="8"/>
  <c r="K60" i="8"/>
  <c r="K45" i="8"/>
  <c r="K44" i="8"/>
  <c r="K43" i="8"/>
  <c r="K42" i="8"/>
  <c r="K41" i="8"/>
  <c r="K40" i="8"/>
  <c r="K39" i="8"/>
  <c r="K38" i="8"/>
  <c r="K37" i="8"/>
  <c r="K36" i="8"/>
  <c r="K35" i="8"/>
  <c r="K34" i="8"/>
  <c r="K33" i="8"/>
  <c r="K32" i="8"/>
  <c r="K31" i="8"/>
  <c r="K135" i="4"/>
  <c r="J135" i="4"/>
  <c r="I135" i="4"/>
  <c r="H135" i="4"/>
  <c r="G135" i="4"/>
  <c r="F135" i="4"/>
  <c r="E135" i="4"/>
  <c r="D135" i="4"/>
  <c r="C135" i="4"/>
  <c r="K134" i="4"/>
  <c r="J134" i="4"/>
  <c r="I134" i="4"/>
  <c r="H134" i="4"/>
  <c r="G134" i="4"/>
  <c r="F134" i="4"/>
  <c r="E134" i="4"/>
  <c r="D134" i="4"/>
  <c r="C134" i="4"/>
  <c r="K133" i="4"/>
  <c r="J133" i="4"/>
  <c r="I133" i="4"/>
  <c r="H133" i="4"/>
  <c r="G133" i="4"/>
  <c r="F133" i="4"/>
  <c r="E133" i="4"/>
  <c r="D133" i="4"/>
  <c r="C133" i="4"/>
  <c r="K132" i="4"/>
  <c r="J132" i="4"/>
  <c r="I132" i="4"/>
  <c r="H132" i="4"/>
  <c r="G132" i="4"/>
  <c r="F132" i="4"/>
  <c r="E132" i="4"/>
  <c r="D132" i="4"/>
  <c r="C132" i="4"/>
  <c r="K131" i="4"/>
  <c r="J131" i="4"/>
  <c r="I131" i="4"/>
  <c r="H131" i="4"/>
  <c r="G131" i="4"/>
  <c r="F131" i="4"/>
  <c r="E131" i="4"/>
  <c r="D131" i="4"/>
  <c r="C131" i="4"/>
  <c r="K130" i="4"/>
  <c r="J130" i="4"/>
  <c r="I130" i="4"/>
  <c r="H130" i="4"/>
  <c r="G130" i="4"/>
  <c r="F130" i="4"/>
  <c r="E130" i="4"/>
  <c r="D130" i="4"/>
  <c r="C130" i="4"/>
  <c r="K129" i="4"/>
  <c r="J129" i="4"/>
  <c r="I129" i="4"/>
  <c r="H129" i="4"/>
  <c r="G129" i="4"/>
  <c r="F129" i="4"/>
  <c r="E129" i="4"/>
  <c r="D129" i="4"/>
  <c r="C129" i="4"/>
  <c r="K128" i="4"/>
  <c r="J128" i="4"/>
  <c r="I128" i="4"/>
  <c r="H128" i="4"/>
  <c r="G128" i="4"/>
  <c r="F128" i="4"/>
  <c r="E128" i="4"/>
  <c r="D128" i="4"/>
  <c r="C128" i="4"/>
  <c r="K127" i="4"/>
  <c r="J127" i="4"/>
  <c r="I127" i="4"/>
  <c r="H127" i="4"/>
  <c r="G127" i="4"/>
  <c r="F127" i="4"/>
  <c r="E127" i="4"/>
  <c r="D127" i="4"/>
  <c r="C127" i="4"/>
  <c r="K126" i="4"/>
  <c r="J126" i="4"/>
  <c r="I126" i="4"/>
  <c r="H126" i="4"/>
  <c r="G126" i="4"/>
  <c r="F126" i="4"/>
  <c r="E126" i="4"/>
  <c r="D126" i="4"/>
  <c r="C126" i="4"/>
  <c r="K125" i="4"/>
  <c r="J125" i="4"/>
  <c r="I125" i="4"/>
  <c r="H125" i="4"/>
  <c r="G125" i="4"/>
  <c r="F125" i="4"/>
  <c r="E125" i="4"/>
  <c r="D125" i="4"/>
  <c r="C125" i="4"/>
  <c r="K124" i="4"/>
  <c r="J124" i="4"/>
  <c r="I124" i="4"/>
  <c r="H124" i="4"/>
  <c r="G124" i="4"/>
  <c r="F124" i="4"/>
  <c r="E124" i="4"/>
  <c r="D124" i="4"/>
  <c r="C124" i="4"/>
  <c r="K123" i="4"/>
  <c r="J123" i="4"/>
  <c r="I123" i="4"/>
  <c r="H123" i="4"/>
  <c r="G123" i="4"/>
  <c r="F123" i="4"/>
  <c r="E123" i="4"/>
  <c r="D123" i="4"/>
  <c r="C123" i="4"/>
  <c r="K122" i="4"/>
  <c r="J122" i="4"/>
  <c r="I122" i="4"/>
  <c r="H122" i="4"/>
  <c r="G122" i="4"/>
  <c r="F122" i="4"/>
  <c r="E122" i="4"/>
  <c r="D122" i="4"/>
  <c r="C122" i="4"/>
  <c r="K121" i="4"/>
  <c r="J121" i="4"/>
  <c r="I121" i="4"/>
  <c r="H121" i="4"/>
  <c r="G121" i="4"/>
  <c r="F121" i="4"/>
  <c r="E121" i="4"/>
  <c r="D121" i="4"/>
  <c r="C121" i="4"/>
  <c r="K120" i="4"/>
  <c r="J120" i="4"/>
  <c r="I120" i="4"/>
  <c r="H120" i="4"/>
  <c r="G120" i="4"/>
  <c r="F120" i="4"/>
  <c r="E120" i="4"/>
  <c r="D120" i="4"/>
  <c r="C120" i="4"/>
  <c r="K119" i="4"/>
  <c r="J119" i="4"/>
  <c r="I119" i="4"/>
  <c r="H119" i="4"/>
  <c r="G119" i="4"/>
  <c r="F119" i="4"/>
  <c r="E119" i="4"/>
  <c r="D119" i="4"/>
  <c r="C119" i="4"/>
  <c r="K118" i="4"/>
  <c r="J118" i="4"/>
  <c r="I118" i="4"/>
  <c r="H118" i="4"/>
  <c r="G118" i="4"/>
  <c r="F118" i="4"/>
  <c r="E118" i="4"/>
  <c r="D118" i="4"/>
  <c r="C118" i="4"/>
  <c r="K117" i="4"/>
  <c r="J117" i="4"/>
  <c r="I117" i="4"/>
  <c r="H117" i="4"/>
  <c r="G117" i="4"/>
  <c r="F117" i="4"/>
  <c r="E117" i="4"/>
  <c r="D117" i="4"/>
  <c r="C117" i="4"/>
  <c r="K116" i="4"/>
  <c r="J116" i="4"/>
  <c r="I116" i="4"/>
  <c r="H116" i="4"/>
  <c r="G116" i="4"/>
  <c r="F116" i="4"/>
  <c r="E116" i="4"/>
  <c r="D116" i="4"/>
  <c r="C116" i="4"/>
  <c r="K115" i="4"/>
  <c r="J115" i="4"/>
  <c r="I115" i="4"/>
  <c r="H115" i="4"/>
  <c r="G115" i="4"/>
  <c r="F115" i="4"/>
  <c r="E115" i="4"/>
  <c r="D115" i="4"/>
  <c r="C115" i="4"/>
  <c r="K114" i="4"/>
  <c r="J114" i="4"/>
  <c r="I114" i="4"/>
  <c r="H114" i="4"/>
  <c r="G114" i="4"/>
  <c r="F114" i="4"/>
  <c r="E114" i="4"/>
  <c r="D114" i="4"/>
  <c r="C114" i="4"/>
  <c r="K113" i="4"/>
  <c r="J113" i="4"/>
  <c r="I113" i="4"/>
  <c r="H113" i="4"/>
  <c r="G113" i="4"/>
  <c r="F113" i="4"/>
  <c r="E113" i="4"/>
  <c r="D113" i="4"/>
  <c r="C113" i="4"/>
  <c r="K112" i="4"/>
  <c r="J112" i="4"/>
  <c r="I112" i="4"/>
  <c r="H112" i="4"/>
  <c r="G112" i="4"/>
  <c r="F112" i="4"/>
  <c r="E112" i="4"/>
  <c r="D112" i="4"/>
  <c r="C112" i="4"/>
  <c r="K111" i="4"/>
  <c r="J111" i="4"/>
  <c r="I111" i="4"/>
  <c r="H111" i="4"/>
  <c r="G111" i="4"/>
  <c r="F111" i="4"/>
  <c r="E111" i="4"/>
  <c r="D111" i="4"/>
  <c r="C111" i="4"/>
  <c r="K107" i="4"/>
  <c r="K106" i="4"/>
  <c r="K105" i="4"/>
  <c r="K104" i="4"/>
  <c r="K103" i="4"/>
  <c r="K102" i="4"/>
  <c r="K101" i="4"/>
  <c r="K100" i="4"/>
  <c r="K99" i="4"/>
  <c r="K98" i="4"/>
  <c r="K97" i="4"/>
  <c r="K96" i="4"/>
  <c r="K95" i="4"/>
  <c r="K94" i="4"/>
  <c r="K93" i="4"/>
  <c r="K92" i="4"/>
  <c r="K91" i="4"/>
  <c r="K90" i="4"/>
  <c r="K89" i="4"/>
  <c r="K88" i="4"/>
  <c r="K87" i="4"/>
  <c r="K86" i="4"/>
  <c r="K85" i="4"/>
  <c r="K84" i="4"/>
  <c r="K83" i="4"/>
  <c r="K80" i="4"/>
  <c r="K79" i="4"/>
  <c r="K78" i="4"/>
  <c r="K77" i="4"/>
  <c r="K76" i="4"/>
  <c r="K75" i="4"/>
  <c r="K74" i="4"/>
  <c r="K73" i="4"/>
  <c r="K72" i="4"/>
  <c r="K71" i="4"/>
  <c r="K70" i="4"/>
  <c r="K69" i="4"/>
  <c r="K68" i="4"/>
  <c r="K67" i="4"/>
  <c r="K66" i="4"/>
  <c r="K65" i="4"/>
  <c r="K64" i="4"/>
  <c r="K63" i="4"/>
  <c r="K62" i="4"/>
  <c r="K61" i="4"/>
  <c r="K60" i="4"/>
  <c r="K59" i="4"/>
  <c r="K58" i="4"/>
  <c r="K57" i="4"/>
  <c r="K56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6" i="8" l="1"/>
  <c r="K231" i="8" s="1"/>
  <c r="K25" i="8"/>
  <c r="K230" i="8" s="1"/>
  <c r="K24" i="8"/>
  <c r="K229" i="8" s="1"/>
  <c r="K23" i="8"/>
  <c r="K228" i="8" s="1"/>
  <c r="K22" i="8"/>
  <c r="K227" i="8" s="1"/>
  <c r="K21" i="8"/>
  <c r="K226" i="8" s="1"/>
  <c r="K20" i="8"/>
  <c r="K225" i="8" s="1"/>
  <c r="K19" i="8"/>
  <c r="K224" i="8" s="1"/>
  <c r="K18" i="8"/>
  <c r="K223" i="8" s="1"/>
  <c r="K17" i="8"/>
  <c r="K222" i="8" s="1"/>
  <c r="K16" i="8"/>
  <c r="K221" i="8" s="1"/>
  <c r="K15" i="8"/>
  <c r="K220" i="8" s="1"/>
  <c r="K14" i="8"/>
  <c r="K219" i="8" s="1"/>
  <c r="K13" i="8"/>
  <c r="K218" i="8" s="1"/>
  <c r="K12" i="8"/>
  <c r="K217" i="8" s="1"/>
  <c r="K11" i="8"/>
  <c r="K216" i="8" s="1"/>
  <c r="K10" i="8"/>
  <c r="K215" i="8" s="1"/>
  <c r="K9" i="8"/>
  <c r="K214" i="8" s="1"/>
  <c r="K8" i="8"/>
  <c r="K213" i="8" s="1"/>
  <c r="K7" i="8"/>
  <c r="K212" i="8" s="1"/>
  <c r="K6" i="8"/>
  <c r="K211" i="8" s="1"/>
  <c r="K5" i="8"/>
  <c r="K210" i="8" s="1"/>
  <c r="K4" i="8"/>
  <c r="K209" i="8" s="1"/>
  <c r="K3" i="8"/>
  <c r="K208" i="8" s="1"/>
  <c r="K2" i="8"/>
  <c r="K26" i="4" l="1"/>
  <c r="K25" i="4"/>
  <c r="K24" i="4"/>
  <c r="K23" i="4"/>
  <c r="K22" i="4"/>
  <c r="K21" i="4"/>
  <c r="K20" i="4"/>
  <c r="K19" i="4"/>
  <c r="K18" i="4"/>
  <c r="K17" i="4"/>
  <c r="K16" i="4"/>
  <c r="K15" i="4" l="1"/>
  <c r="K14" i="4"/>
  <c r="K13" i="4"/>
  <c r="K12" i="4"/>
  <c r="K11" i="4"/>
  <c r="K10" i="4"/>
  <c r="K9" i="4"/>
  <c r="K8" i="4"/>
  <c r="K7" i="4"/>
  <c r="K6" i="4"/>
  <c r="K5" i="4"/>
  <c r="K4" i="4"/>
  <c r="K3" i="4"/>
  <c r="K2" i="4"/>
  <c r="K14" i="3"/>
  <c r="K13" i="3"/>
  <c r="K12" i="3"/>
  <c r="K11" i="3"/>
  <c r="K10" i="3"/>
  <c r="K9" i="3"/>
  <c r="K8" i="3"/>
  <c r="K7" i="3"/>
  <c r="K6" i="3"/>
  <c r="K5" i="3"/>
  <c r="K4" i="3"/>
  <c r="K3" i="3"/>
  <c r="K2" i="3"/>
  <c r="K26" i="3"/>
  <c r="K25" i="3"/>
  <c r="K24" i="3"/>
  <c r="K23" i="3"/>
  <c r="K22" i="3"/>
  <c r="K21" i="3"/>
  <c r="K20" i="3"/>
  <c r="K19" i="3"/>
  <c r="K18" i="3"/>
  <c r="K17" i="3"/>
  <c r="K16" i="3"/>
  <c r="K15" i="3"/>
  <c r="K26" i="2" l="1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K7" i="2"/>
  <c r="K6" i="2"/>
  <c r="K5" i="2"/>
  <c r="K4" i="2"/>
  <c r="K3" i="2"/>
  <c r="K2" i="2"/>
  <c r="R38" i="1"/>
  <c r="R37" i="1"/>
  <c r="R36" i="1"/>
  <c r="R35" i="1"/>
  <c r="R34" i="1"/>
  <c r="R33" i="1"/>
  <c r="R32" i="1"/>
  <c r="R31" i="1"/>
  <c r="R30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4" i="1"/>
</calcChain>
</file>

<file path=xl/sharedStrings.xml><?xml version="1.0" encoding="utf-8"?>
<sst xmlns="http://schemas.openxmlformats.org/spreadsheetml/2006/main" count="1060" uniqueCount="117">
  <si>
    <t xml:space="preserve">Australia - all ADHD PBS drugs - number of yearly prescriptions since 1 July 1992 </t>
  </si>
  <si>
    <t>Attenta - Ritalin 10 (PBS item number 8839F) - added to the PBS in August 2005</t>
  </si>
  <si>
    <t>Concerta (PBS item numbers 2387P, 2172H, 2388Q, 2432B) - added to the PBS in April 2007</t>
  </si>
  <si>
    <t>Strattera (PBS item numbers 9092M, 9093N, 9094P, 9095Q, 9096R) - added to the PBS in July 2007; PBS items 9289X and 9290Y added in Dec 2008</t>
  </si>
  <si>
    <t>Ritalin LA (PBS Items 2276T, 2280B, 2283E) - added to the PBS in April 2008; PBS item 3440C added in August 2010</t>
  </si>
  <si>
    <t>Lisdexamfetamine (PBS Item numbers 10486X, 10474G, 10492F) added to the PBS in September 2015</t>
  </si>
  <si>
    <t>Source: www.medicareaustralia.gov.au</t>
  </si>
  <si>
    <t>Disclaimer: Information on this spreadsheet is collated by CCHR National Office. Before relying on this material, users should independently verify its accuracy and relevence for their purposes</t>
  </si>
  <si>
    <t>Financial Year</t>
  </si>
  <si>
    <t xml:space="preserve">NSW </t>
  </si>
  <si>
    <t xml:space="preserve">VIC </t>
  </si>
  <si>
    <t xml:space="preserve">QLD </t>
  </si>
  <si>
    <t xml:space="preserve">SA </t>
  </si>
  <si>
    <t xml:space="preserve">WA </t>
  </si>
  <si>
    <t xml:space="preserve">TAS </t>
  </si>
  <si>
    <t xml:space="preserve">ACT </t>
  </si>
  <si>
    <t xml:space="preserve">NT </t>
  </si>
  <si>
    <t>Australia</t>
  </si>
  <si>
    <t xml:space="preserve">1992/1993 </t>
  </si>
  <si>
    <t xml:space="preserve">1993/1994 </t>
  </si>
  <si>
    <t xml:space="preserve">1994/1995 </t>
  </si>
  <si>
    <t xml:space="preserve">1995/1996 </t>
  </si>
  <si>
    <t xml:space="preserve">1996/1997 </t>
  </si>
  <si>
    <t xml:space="preserve">1997/1998 </t>
  </si>
  <si>
    <t xml:space="preserve">1998/1999 </t>
  </si>
  <si>
    <t xml:space="preserve">1999/2000 </t>
  </si>
  <si>
    <t xml:space="preserve">2000/2001 </t>
  </si>
  <si>
    <t xml:space="preserve">2001/2002 </t>
  </si>
  <si>
    <t xml:space="preserve">2002/2003 </t>
  </si>
  <si>
    <t xml:space="preserve">2003/2004 </t>
  </si>
  <si>
    <t xml:space="preserve">2004/2005 </t>
  </si>
  <si>
    <t xml:space="preserve">2005/2006 </t>
  </si>
  <si>
    <t xml:space="preserve">2006/2007 </t>
  </si>
  <si>
    <t xml:space="preserve">2007/2008 </t>
  </si>
  <si>
    <t xml:space="preserve">2008/2009 </t>
  </si>
  <si>
    <t xml:space="preserve">2009/2010 </t>
  </si>
  <si>
    <t xml:space="preserve">2010/2011 </t>
  </si>
  <si>
    <t xml:space="preserve">2011/2012 </t>
  </si>
  <si>
    <t xml:space="preserve">2012/2013 </t>
  </si>
  <si>
    <t xml:space="preserve">2013/2014 </t>
  </si>
  <si>
    <t xml:space="preserve">2014/2015 </t>
  </si>
  <si>
    <t xml:space="preserve">2015/2016 </t>
  </si>
  <si>
    <t>2016/2017</t>
  </si>
  <si>
    <t>NSW</t>
  </si>
  <si>
    <t>VIC</t>
  </si>
  <si>
    <t>QLD</t>
  </si>
  <si>
    <t>SA</t>
  </si>
  <si>
    <t>WA</t>
  </si>
  <si>
    <t>TAS</t>
  </si>
  <si>
    <t>ACT</t>
  </si>
  <si>
    <t>NT</t>
  </si>
  <si>
    <t>1165H</t>
  </si>
  <si>
    <t>1992/1993</t>
  </si>
  <si>
    <t>1993/1994</t>
  </si>
  <si>
    <t>1994/1995</t>
  </si>
  <si>
    <t>1995/1996</t>
  </si>
  <si>
    <t>1996/1997</t>
  </si>
  <si>
    <t>1997/1998</t>
  </si>
  <si>
    <t>1998/1999</t>
  </si>
  <si>
    <t>1999/2000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</si>
  <si>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</si>
  <si>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</si>
  <si>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</si>
  <si>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</si>
  <si>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</si>
  <si>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</si>
  <si>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</si>
  <si>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</si>
  <si>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</si>
  <si>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</si>
  <si>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</si>
  <si>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</si>
  <si>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</si>
  <si>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</si>
  <si>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</si>
  <si>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</si>
  <si>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8839F</t>
  </si>
  <si>
    <t>2387P</t>
  </si>
  <si>
    <t>Dexamfetamine (PBS Item number 1165H) has been on the PBS since 1992</t>
  </si>
  <si>
    <t>2172H</t>
  </si>
  <si>
    <t>2388Q</t>
  </si>
  <si>
    <t>2432B</t>
  </si>
  <si>
    <t>9092M</t>
  </si>
  <si>
    <t>9093N</t>
  </si>
  <si>
    <t>9094P</t>
  </si>
  <si>
    <t>9095Q</t>
  </si>
  <si>
    <t>9096R</t>
  </si>
  <si>
    <t>9289X</t>
  </si>
  <si>
    <t>9290Y</t>
  </si>
  <si>
    <t>18mg</t>
  </si>
  <si>
    <t>27mg</t>
  </si>
  <si>
    <t>36mg</t>
  </si>
  <si>
    <t>54 mg</t>
  </si>
  <si>
    <t>Concerta</t>
  </si>
  <si>
    <t>Summary</t>
  </si>
  <si>
    <t>Strattera</t>
  </si>
  <si>
    <t>10mg</t>
  </si>
  <si>
    <t>25mg</t>
  </si>
  <si>
    <t>40mg</t>
  </si>
  <si>
    <t>60mg</t>
  </si>
  <si>
    <t>80mg</t>
  </si>
  <si>
    <t>100mg</t>
  </si>
  <si>
    <t>Ritalin LA</t>
  </si>
  <si>
    <t>2276T</t>
  </si>
  <si>
    <t>20mg</t>
  </si>
  <si>
    <t>2280B</t>
  </si>
  <si>
    <t>30mg</t>
  </si>
  <si>
    <t>2283E</t>
  </si>
  <si>
    <t>3440C</t>
  </si>
  <si>
    <t>Lisdexamfetamine</t>
  </si>
  <si>
    <t>10486X</t>
  </si>
  <si>
    <t>10474G</t>
  </si>
  <si>
    <t>10492F</t>
  </si>
  <si>
    <t>50mg</t>
  </si>
  <si>
    <t>70mg</t>
  </si>
  <si>
    <t>Total</t>
  </si>
  <si>
    <t>2017/2018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</si>
</sst>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rgb="FFFF0000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Arial"/>
      <family val="2"/>
    </font>
    <font>
      <sz val="10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Arial"/>
      <family val="2"/>
    </font>
    <font>
      <b/>
      <sz val="14"/>
      <color rgb="FFFF0000"/>
      <name val="Arial"/>
      <family val="2"/>
    </font>
    <font>
      <sz val="14"/>
      <color theme="1"/>
      <name val="Arial"/>
      <family val="2"/>
    </font>
    <font>
      <b/>
      <sz val="14"/>
      <color rgb="FFFF0000"/>
      <name val="Calibri"/>
      <family val="2"/>
      <scheme val="minor"/>
    </font>
    <font>
      <b/>
      <sz val="11"/>
      <color rgb="FFFF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name val="Calibri"/>
      <family val="2"/>
      <scheme val="minor"/>
    </font>
    <font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5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3" fillId="0" borderId="2" applyNumberFormat="0" applyFill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7" fillId="4" borderId="0" applyNumberFormat="0" applyBorder="0" applyAlignment="0" applyProtection="0"/>
    <xf numFmtId="0" fontId="18" fillId="5" borderId="0" applyNumberFormat="0" applyBorder="0" applyAlignment="0" applyProtection="0"/>
    <xf numFmtId="0" fontId="19" fillId="6" borderId="5" applyNumberFormat="0" applyAlignment="0" applyProtection="0"/>
    <xf numFmtId="0" fontId="20" fillId="7" borderId="6" applyNumberFormat="0" applyAlignment="0" applyProtection="0"/>
    <xf numFmtId="0" fontId="21" fillId="7" borderId="5" applyNumberFormat="0" applyAlignment="0" applyProtection="0"/>
    <xf numFmtId="0" fontId="22" fillId="0" borderId="7" applyNumberFormat="0" applyFill="0" applyAlignment="0" applyProtection="0"/>
    <xf numFmtId="0" fontId="23" fillId="8" borderId="8" applyNumberFormat="0" applyAlignment="0" applyProtection="0"/>
    <xf numFmtId="0" fontId="24" fillId="0" borderId="0" applyNumberFormat="0" applyFill="0" applyBorder="0" applyAlignment="0" applyProtection="0"/>
    <xf numFmtId="0" fontId="11" fillId="9" borderId="9" applyNumberFormat="0" applyFont="0" applyAlignment="0" applyProtection="0"/>
    <xf numFmtId="0" fontId="25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26" fillId="10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6" borderId="0" applyNumberFormat="0" applyBorder="0" applyAlignment="0" applyProtection="0"/>
    <xf numFmtId="0" fontId="11" fillId="27" borderId="0" applyNumberFormat="0" applyBorder="0" applyAlignment="0" applyProtection="0"/>
    <xf numFmtId="0" fontId="11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11" fillId="31" borderId="0" applyNumberFormat="0" applyBorder="0" applyAlignment="0" applyProtection="0"/>
    <xf numFmtId="0" fontId="11" fillId="32" borderId="0" applyNumberFormat="0" applyBorder="0" applyAlignment="0" applyProtection="0"/>
    <xf numFmtId="0" fontId="26" fillId="33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</cellStyleXfs>
  <cellXfs count="75">
    <xf numFmtId="0" fontId="0" fillId="0" borderId="0" xfId="0"/>
    <xf numFmtId="0" fontId="4" fillId="0" borderId="0" xfId="0" applyFont="1"/>
    <xf numFmtId="0" fontId="6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8" fillId="0" borderId="0" xfId="0" applyFont="1"/>
    <xf numFmtId="3" fontId="3" fillId="0" borderId="0" xfId="0" applyNumberFormat="1" applyFont="1"/>
    <xf numFmtId="3" fontId="2" fillId="0" borderId="0" xfId="0" applyNumberFormat="1" applyFont="1"/>
    <xf numFmtId="0" fontId="5" fillId="0" borderId="0" xfId="0" applyFont="1"/>
    <xf numFmtId="3" fontId="9" fillId="2" borderId="1" xfId="0" applyNumberFormat="1" applyFont="1" applyFill="1" applyBorder="1" applyAlignment="1">
      <alignment vertical="top" wrapText="1"/>
    </xf>
    <xf numFmtId="0" fontId="9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2" fillId="0" borderId="1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9" fillId="0" borderId="0" xfId="0" applyFont="1"/>
    <xf numFmtId="0" fontId="29" fillId="0" borderId="0" xfId="0" applyFont="1" applyAlignment="1">
      <alignment horizontal="left"/>
    </xf>
    <xf numFmtId="3" fontId="9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 wrapText="1"/>
    </xf>
    <xf numFmtId="0" fontId="9" fillId="2" borderId="0" xfId="0" applyFont="1" applyFill="1" applyBorder="1" applyAlignment="1">
      <alignment vertical="top" wrapText="1"/>
    </xf>
    <xf numFmtId="164" fontId="7" fillId="0" borderId="0" xfId="0" applyNumberFormat="1" applyFont="1"/>
    <xf numFmtId="0" fontId="1" fillId="0" borderId="14" xfId="0" applyFont="1" applyBorder="1"/>
    <xf numFmtId="3" fontId="2" fillId="0" borderId="15" xfId="0" applyNumberFormat="1" applyFont="1" applyBorder="1" applyAlignment="1">
      <alignment horizontal="right"/>
    </xf>
    <xf numFmtId="0" fontId="33" fillId="0" borderId="0" xfId="0" applyFont="1"/>
    <xf numFmtId="164" fontId="3" fillId="0" borderId="0" xfId="0" applyNumberFormat="1" applyFont="1"/>
    <xf numFmtId="0" fontId="34" fillId="0" borderId="0" xfId="0" applyFont="1" applyAlignment="1">
      <alignment horizontal="right"/>
    </xf>
    <xf numFmtId="3" fontId="34" fillId="0" borderId="0" xfId="0" applyNumberFormat="1" applyFont="1" applyAlignment="1">
      <alignment horizontal="right"/>
    </xf>
    <xf numFmtId="0" fontId="34" fillId="0" borderId="0" xfId="0" applyFont="1"/>
    <xf numFmtId="3" fontId="29" fillId="0" borderId="0" xfId="0" applyNumberFormat="1" applyFont="1"/>
    <xf numFmtId="3" fontId="34" fillId="0" borderId="0" xfId="0" applyNumberFormat="1" applyFont="1"/>
    <xf numFmtId="164" fontId="34" fillId="0" borderId="0" xfId="0" applyNumberFormat="1" applyFont="1"/>
    <xf numFmtId="164" fontId="29" fillId="0" borderId="0" xfId="0" applyNumberFormat="1" applyFont="1"/>
    <xf numFmtId="9" fontId="29" fillId="0" borderId="0" xfId="0" applyNumberFormat="1" applyFont="1"/>
    <xf numFmtId="0" fontId="29" fillId="0" borderId="0" xfId="0" applyFont="1" applyFill="1"/>
    <xf numFmtId="0" fontId="34" fillId="0" borderId="0" xfId="0" applyFont="1" applyFill="1"/>
    <xf numFmtId="3" fontId="29" fillId="0" borderId="0" xfId="0" applyNumberFormat="1" applyFont="1" applyFill="1"/>
    <xf numFmtId="3" fontId="34" fillId="0" borderId="0" xfId="0" applyNumberFormat="1" applyFont="1" applyFill="1"/>
    <xf numFmtId="0" fontId="35" fillId="0" borderId="0" xfId="0" applyFont="1" applyAlignment="1">
      <alignment wrapText="1"/>
    </xf>
    <xf numFmtId="3" fontId="30" fillId="0" borderId="15" xfId="0" applyNumberFormat="1" applyFont="1" applyBorder="1" applyAlignment="1">
      <alignment horizontal="right"/>
    </xf>
    <xf numFmtId="0" fontId="3" fillId="0" borderId="14" xfId="0" applyFont="1" applyBorder="1"/>
    <xf numFmtId="0" fontId="30" fillId="0" borderId="15" xfId="0" applyFont="1" applyBorder="1" applyAlignment="1">
      <alignment horizontal="right"/>
    </xf>
    <xf numFmtId="0" fontId="8" fillId="0" borderId="16" xfId="0" applyFont="1" applyBorder="1" applyAlignment="1">
      <alignment wrapText="1"/>
    </xf>
    <xf numFmtId="0" fontId="2" fillId="0" borderId="17" xfId="0" applyFont="1" applyBorder="1" applyAlignment="1">
      <alignment horizontal="right"/>
    </xf>
    <xf numFmtId="0" fontId="3" fillId="0" borderId="14" xfId="0" applyFont="1" applyBorder="1" applyAlignment="1">
      <alignment horizontal="center" wrapText="1"/>
    </xf>
    <xf numFmtId="0" fontId="3" fillId="0" borderId="0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7" fillId="0" borderId="14" xfId="0" applyFont="1" applyBorder="1" applyAlignment="1">
      <alignment wrapText="1"/>
    </xf>
    <xf numFmtId="0" fontId="0" fillId="0" borderId="0" xfId="0" applyAlignment="1">
      <alignment wrapText="1"/>
    </xf>
    <xf numFmtId="0" fontId="0" fillId="0" borderId="15" xfId="0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0" fillId="0" borderId="0" xfId="0" applyBorder="1" applyAlignment="1">
      <alignment wrapText="1"/>
    </xf>
    <xf numFmtId="0" fontId="31" fillId="0" borderId="11" xfId="0" applyFont="1" applyBorder="1" applyAlignment="1">
      <alignment horizontal="center" wrapText="1"/>
    </xf>
    <xf numFmtId="0" fontId="32" fillId="0" borderId="12" xfId="0" applyFont="1" applyBorder="1" applyAlignment="1">
      <alignment horizontal="center" wrapText="1"/>
    </xf>
    <xf numFmtId="0" fontId="32" fillId="0" borderId="13" xfId="0" applyFont="1" applyBorder="1" applyAlignment="1">
      <alignment horizontal="center" wrapText="1"/>
    </xf>
    <xf numFmtId="0" fontId="7" fillId="0" borderId="0" xfId="0" applyFont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1" fillId="0" borderId="11" xfId="0" applyFont="1" applyBorder="1"/>
    <xf numFmtId="3" fontId="30" fillId="0" borderId="13" xfId="0" applyNumberFormat="1" applyFont="1" applyBorder="1" applyAlignment="1">
      <alignment horizontal="right"/>
    </xf>
    <xf numFmtId="3" fontId="37" fillId="0" borderId="0" xfId="0" applyNumberFormat="1" applyFont="1"/>
    <xf numFmtId="3" fontId="1" fillId="0" borderId="0" xfId="0" applyNumberFormat="1" applyFont="1"/>
    <xf numFmtId="0" fontId="2" fillId="0" borderId="0" xfId="0" applyFont="1" applyFill="1" applyBorder="1" applyAlignment="1">
      <alignment horizontal="left" vertical="top" wrapText="1"/>
    </xf>
    <xf numFmtId="3" fontId="2" fillId="0" borderId="0" xfId="0" applyNumberFormat="1" applyFont="1" applyAlignment="1">
      <alignment horizontal="right"/>
    </xf>
    <xf numFmtId="0" fontId="7" fillId="0" borderId="0" xfId="0" applyFont="1" applyBorder="1"/>
    <xf numFmtId="0" fontId="34" fillId="0" borderId="0" xfId="0" applyFont="1" applyFill="1" applyAlignment="1">
      <alignment wrapText="1"/>
    </xf>
    <xf numFmtId="9" fontId="29" fillId="0" borderId="0" xfId="0" applyNumberFormat="1" applyFont="1" applyFill="1"/>
    <xf numFmtId="9" fontId="36" fillId="0" borderId="0" xfId="0" applyNumberFormat="1" applyFont="1" applyFill="1"/>
    <xf numFmtId="0" fontId="38" fillId="0" borderId="14" xfId="0" applyFont="1" applyBorder="1" applyAlignment="1">
      <alignment horizontal="center" wrapText="1"/>
    </xf>
    <xf numFmtId="0" fontId="38" fillId="0" borderId="0" xfId="0" applyFont="1" applyBorder="1" applyAlignment="1">
      <alignment horizontal="center" wrapText="1"/>
    </xf>
    <xf numFmtId="0" fontId="38" fillId="0" borderId="15" xfId="0" applyFont="1" applyBorder="1" applyAlignment="1">
      <alignment horizontal="center" wrapText="1"/>
    </xf>
    <xf numFmtId="3" fontId="7" fillId="0" borderId="0" xfId="0" applyNumberFormat="1" applyFont="1"/>
  </cellXfs>
  <cellStyles count="45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Followed Hyperlink" xfId="44" builtinId="9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6.xml"/><Relationship Id="rId13" Type="http://schemas.openxmlformats.org/officeDocument/2006/relationships/worksheet" Target="worksheets/sheet3.xml"/><Relationship Id="rId18" Type="http://schemas.openxmlformats.org/officeDocument/2006/relationships/worksheet" Target="worksheets/sheet8.xml"/><Relationship Id="rId3" Type="http://schemas.openxmlformats.org/officeDocument/2006/relationships/chartsheet" Target="chartsheets/sheet2.xml"/><Relationship Id="rId21" Type="http://schemas.openxmlformats.org/officeDocument/2006/relationships/worksheet" Target="worksheets/sheet11.xml"/><Relationship Id="rId7" Type="http://schemas.openxmlformats.org/officeDocument/2006/relationships/chartsheet" Target="chartsheets/sheet5.xml"/><Relationship Id="rId12" Type="http://schemas.openxmlformats.org/officeDocument/2006/relationships/chartsheet" Target="chartsheets/sheet10.xml"/><Relationship Id="rId17" Type="http://schemas.openxmlformats.org/officeDocument/2006/relationships/worksheet" Target="worksheets/sheet7.xml"/><Relationship Id="rId25" Type="http://schemas.openxmlformats.org/officeDocument/2006/relationships/calcChain" Target="calcChain.xml"/><Relationship Id="rId2" Type="http://schemas.openxmlformats.org/officeDocument/2006/relationships/chartsheet" Target="chartsheets/sheet1.xml"/><Relationship Id="rId16" Type="http://schemas.openxmlformats.org/officeDocument/2006/relationships/worksheet" Target="worksheets/sheet6.xml"/><Relationship Id="rId20" Type="http://schemas.openxmlformats.org/officeDocument/2006/relationships/worksheet" Target="worksheets/sheet10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chartsheet" Target="chartsheets/sheet9.xml"/><Relationship Id="rId24" Type="http://schemas.openxmlformats.org/officeDocument/2006/relationships/sharedStrings" Target="sharedStrings.xml"/><Relationship Id="rId5" Type="http://schemas.openxmlformats.org/officeDocument/2006/relationships/chartsheet" Target="chartsheets/sheet3.xml"/><Relationship Id="rId15" Type="http://schemas.openxmlformats.org/officeDocument/2006/relationships/worksheet" Target="worksheets/sheet5.xml"/><Relationship Id="rId23" Type="http://schemas.openxmlformats.org/officeDocument/2006/relationships/styles" Target="styles.xml"/><Relationship Id="rId10" Type="http://schemas.openxmlformats.org/officeDocument/2006/relationships/chartsheet" Target="chartsheets/sheet8.xml"/><Relationship Id="rId19" Type="http://schemas.openxmlformats.org/officeDocument/2006/relationships/worksheet" Target="worksheets/sheet9.xml"/><Relationship Id="rId4" Type="http://schemas.openxmlformats.org/officeDocument/2006/relationships/worksheet" Target="worksheets/sheet2.xml"/><Relationship Id="rId9" Type="http://schemas.openxmlformats.org/officeDocument/2006/relationships/chartsheet" Target="chartsheets/sheet7.xml"/><Relationship Id="rId14" Type="http://schemas.openxmlformats.org/officeDocument/2006/relationships/worksheet" Target="worksheets/sheet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0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2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4.xml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6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8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US" sz="140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Australia</a:t>
            </a:r>
          </a:p>
        </c:rich>
      </c:tx>
      <c:layout/>
      <c:overlay val="0"/>
    </c:title>
    <c:autoTitleDeleted val="0"/>
    <c:plotArea>
      <c:layout>
        <c:manualLayout>
          <c:layoutTarget val="inner"/>
          <c:xMode val="edge"/>
          <c:yMode val="edge"/>
          <c:x val="9.0680720253490832E-2"/>
          <c:y val="0.18828998684092496"/>
          <c:w val="0.87934138734193534"/>
          <c:h val="0.68219097364810866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July1992'!$R$13</c:f>
              <c:strCache>
                <c:ptCount val="1"/>
                <c:pt idx="0">
                  <c:v>Australia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July1992'!$Q$14:$Q$39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'ADHD PBS drugs since 1 July1992'!$R$14:$R$39</c:f>
              <c:numCache>
                <c:formatCode>#,##0</c:formatCode>
                <c:ptCount val="26"/>
                <c:pt idx="0">
                  <c:v>16559</c:v>
                </c:pt>
                <c:pt idx="1">
                  <c:v>33238</c:v>
                </c:pt>
                <c:pt idx="2">
                  <c:v>62337</c:v>
                </c:pt>
                <c:pt idx="3">
                  <c:v>96639</c:v>
                </c:pt>
                <c:pt idx="4">
                  <c:v>131360</c:v>
                </c:pt>
                <c:pt idx="5">
                  <c:v>162631</c:v>
                </c:pt>
                <c:pt idx="6">
                  <c:v>192160</c:v>
                </c:pt>
                <c:pt idx="7">
                  <c:v>217673</c:v>
                </c:pt>
                <c:pt idx="8">
                  <c:v>234165</c:v>
                </c:pt>
                <c:pt idx="9">
                  <c:v>238814</c:v>
                </c:pt>
                <c:pt idx="10">
                  <c:v>250851</c:v>
                </c:pt>
                <c:pt idx="11">
                  <c:v>248706</c:v>
                </c:pt>
                <c:pt idx="12">
                  <c:v>232907</c:v>
                </c:pt>
                <c:pt idx="13">
                  <c:v>253353</c:v>
                </c:pt>
                <c:pt idx="14">
                  <c:v>272221</c:v>
                </c:pt>
                <c:pt idx="15">
                  <c:v>389754</c:v>
                </c:pt>
                <c:pt idx="16">
                  <c:v>473612</c:v>
                </c:pt>
                <c:pt idx="17">
                  <c:v>506234</c:v>
                </c:pt>
                <c:pt idx="18">
                  <c:v>536849</c:v>
                </c:pt>
                <c:pt idx="19">
                  <c:v>583474</c:v>
                </c:pt>
                <c:pt idx="20">
                  <c:v>639310</c:v>
                </c:pt>
                <c:pt idx="21">
                  <c:v>711205</c:v>
                </c:pt>
                <c:pt idx="22">
                  <c:v>744617</c:v>
                </c:pt>
                <c:pt idx="23">
                  <c:v>861324</c:v>
                </c:pt>
                <c:pt idx="24">
                  <c:v>943780</c:v>
                </c:pt>
                <c:pt idx="25">
                  <c:v>1039415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4034944"/>
        <c:axId val="93860608"/>
      </c:lineChart>
      <c:catAx>
        <c:axId val="94034944"/>
        <c:scaling>
          <c:orientation val="minMax"/>
        </c:scaling>
        <c:delete val="0"/>
        <c:axPos val="b"/>
        <c:majorTickMark val="out"/>
        <c:minorTickMark val="none"/>
        <c:tickLblPos val="low"/>
        <c:spPr>
          <a:ln>
            <a:solidFill>
              <a:schemeClr val="tx2">
                <a:lumMod val="75000"/>
              </a:schemeClr>
            </a:solidFill>
          </a:ln>
        </c:spPr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75000"/>
                  </a:schemeClr>
                </a:solidFill>
              </a:defRPr>
            </a:pPr>
            <a:endParaRPr lang="en-US"/>
          </a:p>
        </c:txPr>
        <c:crossAx val="93860608"/>
        <c:crosses val="autoZero"/>
        <c:auto val="1"/>
        <c:lblAlgn val="ctr"/>
        <c:lblOffset val="100"/>
        <c:noMultiLvlLbl val="0"/>
      </c:catAx>
      <c:valAx>
        <c:axId val="93860608"/>
        <c:scaling>
          <c:orientation val="minMax"/>
        </c:scaling>
        <c:delete val="0"/>
        <c:axPos val="l"/>
        <c:majorGridlines>
          <c:spPr>
            <a:ln>
              <a:solidFill>
                <a:schemeClr val="tx2">
                  <a:lumMod val="75000"/>
                </a:schemeClr>
              </a:solidFill>
              <a:prstDash val="sysDot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tx2">
                <a:lumMod val="75000"/>
              </a:schemeClr>
            </a:solidFill>
          </a:ln>
        </c:spPr>
        <c:txPr>
          <a:bodyPr/>
          <a:lstStyle/>
          <a:p>
            <a:pPr>
              <a:defRPr sz="1000" b="1" i="0" baseline="0">
                <a:solidFill>
                  <a:schemeClr val="tx2">
                    <a:lumMod val="75000"/>
                  </a:schemeClr>
                </a:solidFill>
              </a:defRPr>
            </a:pPr>
            <a:endParaRPr lang="en-US"/>
          </a:p>
        </c:txPr>
        <c:crossAx val="94034944"/>
        <c:crosses val="autoZero"/>
        <c:crossBetween val="midCat"/>
        <c:majorUnit val="100000"/>
      </c:valAx>
      <c:spPr>
        <a:ln w="31750" cmpd="sng">
          <a:solidFill>
            <a:schemeClr val="tx2">
              <a:lumMod val="75000"/>
            </a:schemeClr>
          </a:solidFill>
        </a:ln>
      </c:spPr>
    </c:plotArea>
    <c:plotVisOnly val="1"/>
    <c:dispBlanksAs val="zero"/>
    <c:showDLblsOverMax val="0"/>
  </c:chart>
  <c:spPr>
    <a:ln>
      <a:noFill/>
    </a:ln>
  </c:sp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>
                <a:latin typeface="Arial" panose="020B0604020202020204" pitchFamily="34" charset="0"/>
                <a:cs typeface="Arial" panose="020B0604020202020204" pitchFamily="34" charset="0"/>
              </a:defRPr>
            </a:pPr>
            <a:r>
              <a:rPr lang="en-AU" sz="1400">
                <a:latin typeface="Arial" panose="020B0604020202020204" pitchFamily="34" charset="0"/>
                <a:cs typeface="Arial" panose="020B0604020202020204" pitchFamily="34" charset="0"/>
              </a:rPr>
              <a:t>State comparison graphs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6.9200256517803066E-2"/>
          <c:y val="0.19223018016885396"/>
          <c:w val="0.83905517949044284"/>
          <c:h val="0.68153050262263826"/>
        </c:manualLayout>
      </c:layout>
      <c:lineChart>
        <c:grouping val="standard"/>
        <c:varyColors val="0"/>
        <c:ser>
          <c:idx val="0"/>
          <c:order val="0"/>
          <c:tx>
            <c:strRef>
              <c:f>'Comparison state stats'!$B$1</c:f>
              <c:strCache>
                <c:ptCount val="1"/>
                <c:pt idx="0">
                  <c:v>NSW 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'Comparison state stats'!$A$2:$A$27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'Comparison state stats'!$B$2:$B$27</c:f>
              <c:numCache>
                <c:formatCode>#,##0</c:formatCode>
                <c:ptCount val="26"/>
                <c:pt idx="0">
                  <c:v>6253</c:v>
                </c:pt>
                <c:pt idx="1">
                  <c:v>12402</c:v>
                </c:pt>
                <c:pt idx="2">
                  <c:v>23340</c:v>
                </c:pt>
                <c:pt idx="3">
                  <c:v>34377</c:v>
                </c:pt>
                <c:pt idx="4">
                  <c:v>43392</c:v>
                </c:pt>
                <c:pt idx="5">
                  <c:v>49478</c:v>
                </c:pt>
                <c:pt idx="6">
                  <c:v>56479</c:v>
                </c:pt>
                <c:pt idx="7">
                  <c:v>61088</c:v>
                </c:pt>
                <c:pt idx="8">
                  <c:v>62674</c:v>
                </c:pt>
                <c:pt idx="9">
                  <c:v>62017</c:v>
                </c:pt>
                <c:pt idx="10">
                  <c:v>62526</c:v>
                </c:pt>
                <c:pt idx="11">
                  <c:v>61568</c:v>
                </c:pt>
                <c:pt idx="12">
                  <c:v>57681</c:v>
                </c:pt>
                <c:pt idx="13">
                  <c:v>69906</c:v>
                </c:pt>
                <c:pt idx="14">
                  <c:v>79981</c:v>
                </c:pt>
                <c:pt idx="15">
                  <c:v>138081</c:v>
                </c:pt>
                <c:pt idx="16">
                  <c:v>170634</c:v>
                </c:pt>
                <c:pt idx="17">
                  <c:v>183781</c:v>
                </c:pt>
                <c:pt idx="18">
                  <c:v>198738</c:v>
                </c:pt>
                <c:pt idx="19">
                  <c:v>216695</c:v>
                </c:pt>
                <c:pt idx="20">
                  <c:v>236731</c:v>
                </c:pt>
                <c:pt idx="21">
                  <c:v>265397</c:v>
                </c:pt>
                <c:pt idx="22">
                  <c:v>281034</c:v>
                </c:pt>
                <c:pt idx="23">
                  <c:v>309549</c:v>
                </c:pt>
                <c:pt idx="24">
                  <c:v>329514</c:v>
                </c:pt>
                <c:pt idx="25">
                  <c:v>365498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'Comparison state stats'!$C$1</c:f>
              <c:strCache>
                <c:ptCount val="1"/>
                <c:pt idx="0">
                  <c:v>VIC </c:v>
                </c:pt>
              </c:strCache>
            </c:strRef>
          </c:tx>
          <c:spPr>
            <a:ln>
              <a:solidFill>
                <a:srgbClr val="00B0F0"/>
              </a:solidFill>
            </a:ln>
          </c:spPr>
          <c:marker>
            <c:symbol val="none"/>
          </c:marker>
          <c:cat>
            <c:strRef>
              <c:f>'Comparison state stats'!$A$2:$A$27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'Comparison state stats'!$C$2:$C$27</c:f>
              <c:numCache>
                <c:formatCode>#,##0</c:formatCode>
                <c:ptCount val="26"/>
                <c:pt idx="0">
                  <c:v>1590</c:v>
                </c:pt>
                <c:pt idx="1">
                  <c:v>3379</c:v>
                </c:pt>
                <c:pt idx="2">
                  <c:v>7238</c:v>
                </c:pt>
                <c:pt idx="3">
                  <c:v>12497</c:v>
                </c:pt>
                <c:pt idx="4">
                  <c:v>16988</c:v>
                </c:pt>
                <c:pt idx="5">
                  <c:v>22367</c:v>
                </c:pt>
                <c:pt idx="6">
                  <c:v>27896</c:v>
                </c:pt>
                <c:pt idx="7">
                  <c:v>32029</c:v>
                </c:pt>
                <c:pt idx="8">
                  <c:v>33911</c:v>
                </c:pt>
                <c:pt idx="9">
                  <c:v>32908</c:v>
                </c:pt>
                <c:pt idx="10">
                  <c:v>32984</c:v>
                </c:pt>
                <c:pt idx="11">
                  <c:v>31954</c:v>
                </c:pt>
                <c:pt idx="12">
                  <c:v>30512</c:v>
                </c:pt>
                <c:pt idx="13">
                  <c:v>38490</c:v>
                </c:pt>
                <c:pt idx="14">
                  <c:v>43911</c:v>
                </c:pt>
                <c:pt idx="15">
                  <c:v>66978</c:v>
                </c:pt>
                <c:pt idx="16">
                  <c:v>80447</c:v>
                </c:pt>
                <c:pt idx="17">
                  <c:v>85111</c:v>
                </c:pt>
                <c:pt idx="18">
                  <c:v>89494</c:v>
                </c:pt>
                <c:pt idx="19">
                  <c:v>96158</c:v>
                </c:pt>
                <c:pt idx="20">
                  <c:v>105293</c:v>
                </c:pt>
                <c:pt idx="21">
                  <c:v>120010</c:v>
                </c:pt>
                <c:pt idx="22">
                  <c:v>127973</c:v>
                </c:pt>
                <c:pt idx="23">
                  <c:v>148564</c:v>
                </c:pt>
                <c:pt idx="24">
                  <c:v>169051</c:v>
                </c:pt>
                <c:pt idx="25">
                  <c:v>189656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'Comparison state stats'!$D$1</c:f>
              <c:strCache>
                <c:ptCount val="1"/>
                <c:pt idx="0">
                  <c:v>QLD </c:v>
                </c:pt>
              </c:strCache>
            </c:strRef>
          </c:tx>
          <c:spPr>
            <a:ln>
              <a:solidFill>
                <a:srgbClr val="00B050"/>
              </a:solidFill>
            </a:ln>
          </c:spPr>
          <c:marker>
            <c:symbol val="none"/>
          </c:marker>
          <c:dPt>
            <c:idx val="20"/>
            <c:bubble3D val="0"/>
            <c:spPr>
              <a:ln w="38100">
                <a:solidFill>
                  <a:srgbClr val="00B050"/>
                </a:solidFill>
              </a:ln>
            </c:spPr>
          </c:dPt>
          <c:cat>
            <c:strRef>
              <c:f>'Comparison state stats'!$A$2:$A$27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'Comparison state stats'!$D$2:$D$27</c:f>
              <c:numCache>
                <c:formatCode>#,##0</c:formatCode>
                <c:ptCount val="26"/>
                <c:pt idx="0">
                  <c:v>2555</c:v>
                </c:pt>
                <c:pt idx="1">
                  <c:v>4606</c:v>
                </c:pt>
                <c:pt idx="2">
                  <c:v>7864</c:v>
                </c:pt>
                <c:pt idx="3">
                  <c:v>12216</c:v>
                </c:pt>
                <c:pt idx="4">
                  <c:v>17558</c:v>
                </c:pt>
                <c:pt idx="5">
                  <c:v>21823</c:v>
                </c:pt>
                <c:pt idx="6">
                  <c:v>24746</c:v>
                </c:pt>
                <c:pt idx="7">
                  <c:v>29443</c:v>
                </c:pt>
                <c:pt idx="8">
                  <c:v>33233</c:v>
                </c:pt>
                <c:pt idx="9">
                  <c:v>34613</c:v>
                </c:pt>
                <c:pt idx="10">
                  <c:v>36638</c:v>
                </c:pt>
                <c:pt idx="11">
                  <c:v>36190</c:v>
                </c:pt>
                <c:pt idx="12">
                  <c:v>36614</c:v>
                </c:pt>
                <c:pt idx="13">
                  <c:v>44086</c:v>
                </c:pt>
                <c:pt idx="14">
                  <c:v>48882</c:v>
                </c:pt>
                <c:pt idx="15">
                  <c:v>71711</c:v>
                </c:pt>
                <c:pt idx="16">
                  <c:v>95900</c:v>
                </c:pt>
                <c:pt idx="17">
                  <c:v>105514</c:v>
                </c:pt>
                <c:pt idx="18">
                  <c:v>114346</c:v>
                </c:pt>
                <c:pt idx="19">
                  <c:v>127940</c:v>
                </c:pt>
                <c:pt idx="20">
                  <c:v>142849</c:v>
                </c:pt>
                <c:pt idx="21">
                  <c:v>162670</c:v>
                </c:pt>
                <c:pt idx="22">
                  <c:v>176674</c:v>
                </c:pt>
                <c:pt idx="23">
                  <c:v>204940</c:v>
                </c:pt>
                <c:pt idx="24">
                  <c:v>223546</c:v>
                </c:pt>
                <c:pt idx="25">
                  <c:v>242777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'Comparison state stats'!$E$1</c:f>
              <c:strCache>
                <c:ptCount val="1"/>
                <c:pt idx="0">
                  <c:v>SA </c:v>
                </c:pt>
              </c:strCache>
            </c:strRef>
          </c:tx>
          <c:spPr>
            <a:ln>
              <a:solidFill>
                <a:schemeClr val="accent4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'Comparison state stats'!$A$2:$A$27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'Comparison state stats'!$E$2:$E$27</c:f>
              <c:numCache>
                <c:formatCode>#,##0</c:formatCode>
                <c:ptCount val="26"/>
                <c:pt idx="0">
                  <c:v>2250</c:v>
                </c:pt>
                <c:pt idx="1">
                  <c:v>3940</c:v>
                </c:pt>
                <c:pt idx="2">
                  <c:v>6502</c:v>
                </c:pt>
                <c:pt idx="3">
                  <c:v>9871</c:v>
                </c:pt>
                <c:pt idx="4">
                  <c:v>14129</c:v>
                </c:pt>
                <c:pt idx="5">
                  <c:v>17031</c:v>
                </c:pt>
                <c:pt idx="6">
                  <c:v>19320</c:v>
                </c:pt>
                <c:pt idx="7">
                  <c:v>19253</c:v>
                </c:pt>
                <c:pt idx="8">
                  <c:v>18571</c:v>
                </c:pt>
                <c:pt idx="9">
                  <c:v>18588</c:v>
                </c:pt>
                <c:pt idx="10">
                  <c:v>19667</c:v>
                </c:pt>
                <c:pt idx="11">
                  <c:v>20026</c:v>
                </c:pt>
                <c:pt idx="12">
                  <c:v>19495</c:v>
                </c:pt>
                <c:pt idx="13">
                  <c:v>19954</c:v>
                </c:pt>
                <c:pt idx="14">
                  <c:v>19514</c:v>
                </c:pt>
                <c:pt idx="15">
                  <c:v>21468</c:v>
                </c:pt>
                <c:pt idx="16">
                  <c:v>23196</c:v>
                </c:pt>
                <c:pt idx="17">
                  <c:v>23424</c:v>
                </c:pt>
                <c:pt idx="18">
                  <c:v>23266</c:v>
                </c:pt>
                <c:pt idx="19">
                  <c:v>24528</c:v>
                </c:pt>
                <c:pt idx="20">
                  <c:v>26198</c:v>
                </c:pt>
                <c:pt idx="21">
                  <c:v>28869</c:v>
                </c:pt>
                <c:pt idx="22">
                  <c:v>29556</c:v>
                </c:pt>
                <c:pt idx="23">
                  <c:v>32661</c:v>
                </c:pt>
                <c:pt idx="24">
                  <c:v>34894</c:v>
                </c:pt>
                <c:pt idx="25">
                  <c:v>38048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'Comparison state stats'!$F$1</c:f>
              <c:strCache>
                <c:ptCount val="1"/>
                <c:pt idx="0">
                  <c:v>WA </c:v>
                </c:pt>
              </c:strCache>
            </c:strRef>
          </c:tx>
          <c:spPr>
            <a:ln w="38100">
              <a:solidFill>
                <a:schemeClr val="tx1"/>
              </a:solidFill>
            </a:ln>
          </c:spPr>
          <c:marker>
            <c:symbol val="none"/>
          </c:marker>
          <c:cat>
            <c:strRef>
              <c:f>'Comparison state stats'!$A$2:$A$27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'Comparison state stats'!$F$2:$F$27</c:f>
              <c:numCache>
                <c:formatCode>#,##0</c:formatCode>
                <c:ptCount val="26"/>
                <c:pt idx="0">
                  <c:v>3450</c:v>
                </c:pt>
                <c:pt idx="1">
                  <c:v>7879</c:v>
                </c:pt>
                <c:pt idx="2">
                  <c:v>14772</c:v>
                </c:pt>
                <c:pt idx="3">
                  <c:v>23105</c:v>
                </c:pt>
                <c:pt idx="4">
                  <c:v>33619</c:v>
                </c:pt>
                <c:pt idx="5">
                  <c:v>44410</c:v>
                </c:pt>
                <c:pt idx="6">
                  <c:v>54841</c:v>
                </c:pt>
                <c:pt idx="7">
                  <c:v>64701</c:v>
                </c:pt>
                <c:pt idx="8">
                  <c:v>73199</c:v>
                </c:pt>
                <c:pt idx="9">
                  <c:v>77809</c:v>
                </c:pt>
                <c:pt idx="10">
                  <c:v>85926</c:v>
                </c:pt>
                <c:pt idx="11">
                  <c:v>86187</c:v>
                </c:pt>
                <c:pt idx="12">
                  <c:v>76317</c:v>
                </c:pt>
                <c:pt idx="13">
                  <c:v>66191</c:v>
                </c:pt>
                <c:pt idx="14">
                  <c:v>64339</c:v>
                </c:pt>
                <c:pt idx="15">
                  <c:v>69168</c:v>
                </c:pt>
                <c:pt idx="16">
                  <c:v>77305</c:v>
                </c:pt>
                <c:pt idx="17">
                  <c:v>80965</c:v>
                </c:pt>
                <c:pt idx="18">
                  <c:v>81520</c:v>
                </c:pt>
                <c:pt idx="19">
                  <c:v>86844</c:v>
                </c:pt>
                <c:pt idx="20">
                  <c:v>96230</c:v>
                </c:pt>
                <c:pt idx="21">
                  <c:v>99712</c:v>
                </c:pt>
                <c:pt idx="22">
                  <c:v>92534</c:v>
                </c:pt>
                <c:pt idx="23">
                  <c:v>124901</c:v>
                </c:pt>
                <c:pt idx="24">
                  <c:v>141254</c:v>
                </c:pt>
                <c:pt idx="25">
                  <c:v>151825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'Comparison state stats'!$G$1</c:f>
              <c:strCache>
                <c:ptCount val="1"/>
                <c:pt idx="0">
                  <c:v>TAS </c:v>
                </c:pt>
              </c:strCache>
            </c:strRef>
          </c:tx>
          <c:marker>
            <c:symbol val="none"/>
          </c:marker>
          <c:cat>
            <c:strRef>
              <c:f>'Comparison state stats'!$A$2:$A$27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'Comparison state stats'!$G$2:$G$27</c:f>
              <c:numCache>
                <c:formatCode>#,##0</c:formatCode>
                <c:ptCount val="26"/>
                <c:pt idx="0">
                  <c:v>191</c:v>
                </c:pt>
                <c:pt idx="1">
                  <c:v>435</c:v>
                </c:pt>
                <c:pt idx="2">
                  <c:v>1243</c:v>
                </c:pt>
                <c:pt idx="3">
                  <c:v>2377</c:v>
                </c:pt>
                <c:pt idx="4">
                  <c:v>3273</c:v>
                </c:pt>
                <c:pt idx="5">
                  <c:v>4857</c:v>
                </c:pt>
                <c:pt idx="6">
                  <c:v>6009</c:v>
                </c:pt>
                <c:pt idx="7">
                  <c:v>7661</c:v>
                </c:pt>
                <c:pt idx="8">
                  <c:v>8808</c:v>
                </c:pt>
                <c:pt idx="9">
                  <c:v>9178</c:v>
                </c:pt>
                <c:pt idx="10">
                  <c:v>9129</c:v>
                </c:pt>
                <c:pt idx="11">
                  <c:v>8841</c:v>
                </c:pt>
                <c:pt idx="12">
                  <c:v>8522</c:v>
                </c:pt>
                <c:pt idx="13">
                  <c:v>10196</c:v>
                </c:pt>
                <c:pt idx="14">
                  <c:v>10413</c:v>
                </c:pt>
                <c:pt idx="15">
                  <c:v>13474</c:v>
                </c:pt>
                <c:pt idx="16">
                  <c:v>14858</c:v>
                </c:pt>
                <c:pt idx="17">
                  <c:v>15103</c:v>
                </c:pt>
                <c:pt idx="18">
                  <c:v>15834</c:v>
                </c:pt>
                <c:pt idx="19">
                  <c:v>17154</c:v>
                </c:pt>
                <c:pt idx="20">
                  <c:v>17598</c:v>
                </c:pt>
                <c:pt idx="21">
                  <c:v>18733</c:v>
                </c:pt>
                <c:pt idx="22">
                  <c:v>18828</c:v>
                </c:pt>
                <c:pt idx="23">
                  <c:v>20024</c:v>
                </c:pt>
                <c:pt idx="24">
                  <c:v>21910</c:v>
                </c:pt>
                <c:pt idx="25">
                  <c:v>23490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'Comparison state stats'!$H$1</c:f>
              <c:strCache>
                <c:ptCount val="1"/>
                <c:pt idx="0">
                  <c:v>ACT </c:v>
                </c:pt>
              </c:strCache>
            </c:strRef>
          </c:tx>
          <c:spPr>
            <a:ln>
              <a:solidFill>
                <a:schemeClr val="accent1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'Comparison state stats'!$A$2:$A$27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'Comparison state stats'!$H$2:$H$27</c:f>
              <c:numCache>
                <c:formatCode>#,##0</c:formatCode>
                <c:ptCount val="26"/>
                <c:pt idx="0">
                  <c:v>190</c:v>
                </c:pt>
                <c:pt idx="1">
                  <c:v>460</c:v>
                </c:pt>
                <c:pt idx="2">
                  <c:v>973</c:v>
                </c:pt>
                <c:pt idx="3">
                  <c:v>1478</c:v>
                </c:pt>
                <c:pt idx="4">
                  <c:v>1772</c:v>
                </c:pt>
                <c:pt idx="5">
                  <c:v>1952</c:v>
                </c:pt>
                <c:pt idx="6">
                  <c:v>2163</c:v>
                </c:pt>
                <c:pt idx="7">
                  <c:v>2632</c:v>
                </c:pt>
                <c:pt idx="8">
                  <c:v>2994</c:v>
                </c:pt>
                <c:pt idx="9">
                  <c:v>2971</c:v>
                </c:pt>
                <c:pt idx="10">
                  <c:v>3236</c:v>
                </c:pt>
                <c:pt idx="11">
                  <c:v>3204</c:v>
                </c:pt>
                <c:pt idx="12">
                  <c:v>3073</c:v>
                </c:pt>
                <c:pt idx="13">
                  <c:v>3368</c:v>
                </c:pt>
                <c:pt idx="14">
                  <c:v>3828</c:v>
                </c:pt>
                <c:pt idx="15">
                  <c:v>6836</c:v>
                </c:pt>
                <c:pt idx="16">
                  <c:v>8636</c:v>
                </c:pt>
                <c:pt idx="17">
                  <c:v>9528</c:v>
                </c:pt>
                <c:pt idx="18">
                  <c:v>10815</c:v>
                </c:pt>
                <c:pt idx="19">
                  <c:v>10937</c:v>
                </c:pt>
                <c:pt idx="20">
                  <c:v>10874</c:v>
                </c:pt>
                <c:pt idx="21">
                  <c:v>11694</c:v>
                </c:pt>
                <c:pt idx="22">
                  <c:v>13074</c:v>
                </c:pt>
                <c:pt idx="23">
                  <c:v>14964</c:v>
                </c:pt>
                <c:pt idx="24">
                  <c:v>16860</c:v>
                </c:pt>
                <c:pt idx="25">
                  <c:v>19397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'Comparison state stats'!$I$1</c:f>
              <c:strCache>
                <c:ptCount val="1"/>
                <c:pt idx="0">
                  <c:v>NT </c:v>
                </c:pt>
              </c:strCache>
            </c:strRef>
          </c:tx>
          <c:spPr>
            <a:ln>
              <a:solidFill>
                <a:schemeClr val="accent2">
                  <a:lumMod val="75000"/>
                </a:schemeClr>
              </a:solidFill>
            </a:ln>
          </c:spPr>
          <c:marker>
            <c:symbol val="none"/>
          </c:marker>
          <c:cat>
            <c:strRef>
              <c:f>'Comparison state stats'!$A$2:$A$27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'Comparison state stats'!$I$2:$I$27</c:f>
              <c:numCache>
                <c:formatCode>#,##0</c:formatCode>
                <c:ptCount val="26"/>
                <c:pt idx="0">
                  <c:v>80</c:v>
                </c:pt>
                <c:pt idx="1">
                  <c:v>137</c:v>
                </c:pt>
                <c:pt idx="2">
                  <c:v>405</c:v>
                </c:pt>
                <c:pt idx="3">
                  <c:v>718</c:v>
                </c:pt>
                <c:pt idx="4">
                  <c:v>629</c:v>
                </c:pt>
                <c:pt idx="5">
                  <c:v>713</c:v>
                </c:pt>
                <c:pt idx="6">
                  <c:v>706</c:v>
                </c:pt>
                <c:pt idx="7">
                  <c:v>866</c:v>
                </c:pt>
                <c:pt idx="8">
                  <c:v>775</c:v>
                </c:pt>
                <c:pt idx="9">
                  <c:v>730</c:v>
                </c:pt>
                <c:pt idx="10">
                  <c:v>745</c:v>
                </c:pt>
                <c:pt idx="11">
                  <c:v>736</c:v>
                </c:pt>
                <c:pt idx="12">
                  <c:v>693</c:v>
                </c:pt>
                <c:pt idx="13">
                  <c:v>1162</c:v>
                </c:pt>
                <c:pt idx="14">
                  <c:v>1353</c:v>
                </c:pt>
                <c:pt idx="15">
                  <c:v>2038</c:v>
                </c:pt>
                <c:pt idx="16">
                  <c:v>2636</c:v>
                </c:pt>
                <c:pt idx="17">
                  <c:v>2808</c:v>
                </c:pt>
                <c:pt idx="18">
                  <c:v>2836</c:v>
                </c:pt>
                <c:pt idx="19">
                  <c:v>3218</c:v>
                </c:pt>
                <c:pt idx="20">
                  <c:v>3537</c:v>
                </c:pt>
                <c:pt idx="21">
                  <c:v>4120</c:v>
                </c:pt>
                <c:pt idx="22">
                  <c:v>4944</c:v>
                </c:pt>
                <c:pt idx="23">
                  <c:v>5721</c:v>
                </c:pt>
                <c:pt idx="24">
                  <c:v>6751</c:v>
                </c:pt>
                <c:pt idx="25">
                  <c:v>8724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7566720"/>
        <c:axId val="97568256"/>
      </c:lineChart>
      <c:catAx>
        <c:axId val="975667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b="1" i="0" baseline="0">
                <a:solidFill>
                  <a:schemeClr val="tx2"/>
                </a:solidFill>
              </a:defRPr>
            </a:pPr>
            <a:endParaRPr lang="en-US"/>
          </a:p>
        </c:txPr>
        <c:crossAx val="97568256"/>
        <c:crosses val="autoZero"/>
        <c:auto val="1"/>
        <c:lblAlgn val="ctr"/>
        <c:lblOffset val="100"/>
        <c:noMultiLvlLbl val="0"/>
      </c:catAx>
      <c:valAx>
        <c:axId val="97568256"/>
        <c:scaling>
          <c:orientation val="minMax"/>
        </c:scaling>
        <c:delete val="0"/>
        <c:axPos val="l"/>
        <c:majorGridlines>
          <c:spPr>
            <a:ln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 i="0" baseline="0">
                <a:solidFill>
                  <a:schemeClr val="tx2"/>
                </a:solidFill>
              </a:defRPr>
            </a:pPr>
            <a:endParaRPr lang="en-US"/>
          </a:p>
        </c:txPr>
        <c:crossAx val="97566720"/>
        <c:crosses val="autoZero"/>
        <c:crossBetween val="midCat"/>
      </c:valAx>
      <c:spPr>
        <a:ln w="28575">
          <a:solidFill>
            <a:schemeClr val="tx2">
              <a:lumMod val="50000"/>
            </a:schemeClr>
          </a:solidFill>
        </a:ln>
      </c:spPr>
    </c:plotArea>
    <c:legend>
      <c:legendPos val="r"/>
      <c:layout/>
      <c:overlay val="0"/>
    </c:legend>
    <c:plotVisOnly val="1"/>
    <c:dispBlanksAs val="gap"/>
    <c:showDLblsOverMax val="0"/>
  </c:chart>
  <c:spPr>
    <a:ln>
      <a:noFill/>
    </a:ln>
  </c:spPr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0679555045233516E-2"/>
          <c:y val="0.18828998684092496"/>
          <c:w val="0.88535404164953069"/>
          <c:h val="0.69055221206602413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July1992'!$B$13</c:f>
              <c:strCache>
                <c:ptCount val="1"/>
                <c:pt idx="0">
                  <c:v>NSW 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July1992'!$A$14:$A$39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'ADHD PBS drugs since 1 July1992'!$B$14:$B$39</c:f>
              <c:numCache>
                <c:formatCode>#,##0</c:formatCode>
                <c:ptCount val="26"/>
                <c:pt idx="0">
                  <c:v>6253</c:v>
                </c:pt>
                <c:pt idx="1">
                  <c:v>12402</c:v>
                </c:pt>
                <c:pt idx="2">
                  <c:v>23340</c:v>
                </c:pt>
                <c:pt idx="3">
                  <c:v>34377</c:v>
                </c:pt>
                <c:pt idx="4">
                  <c:v>43392</c:v>
                </c:pt>
                <c:pt idx="5">
                  <c:v>49478</c:v>
                </c:pt>
                <c:pt idx="6">
                  <c:v>56479</c:v>
                </c:pt>
                <c:pt idx="7">
                  <c:v>61088</c:v>
                </c:pt>
                <c:pt idx="8">
                  <c:v>62674</c:v>
                </c:pt>
                <c:pt idx="9">
                  <c:v>62017</c:v>
                </c:pt>
                <c:pt idx="10">
                  <c:v>62526</c:v>
                </c:pt>
                <c:pt idx="11">
                  <c:v>61568</c:v>
                </c:pt>
                <c:pt idx="12">
                  <c:v>57681</c:v>
                </c:pt>
                <c:pt idx="13">
                  <c:v>69906</c:v>
                </c:pt>
                <c:pt idx="14">
                  <c:v>79981</c:v>
                </c:pt>
                <c:pt idx="15">
                  <c:v>138081</c:v>
                </c:pt>
                <c:pt idx="16">
                  <c:v>170634</c:v>
                </c:pt>
                <c:pt idx="17">
                  <c:v>183781</c:v>
                </c:pt>
                <c:pt idx="18">
                  <c:v>198738</c:v>
                </c:pt>
                <c:pt idx="19">
                  <c:v>216695</c:v>
                </c:pt>
                <c:pt idx="20">
                  <c:v>236731</c:v>
                </c:pt>
                <c:pt idx="21">
                  <c:v>265397</c:v>
                </c:pt>
                <c:pt idx="22">
                  <c:v>281034</c:v>
                </c:pt>
                <c:pt idx="23">
                  <c:v>309549</c:v>
                </c:pt>
                <c:pt idx="24">
                  <c:v>329514</c:v>
                </c:pt>
                <c:pt idx="25">
                  <c:v>365498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45248"/>
        <c:axId val="98247040"/>
      </c:lineChart>
      <c:catAx>
        <c:axId val="98245248"/>
        <c:scaling>
          <c:orientation val="minMax"/>
        </c:scaling>
        <c:delete val="0"/>
        <c:axPos val="b"/>
        <c:majorTickMark val="out"/>
        <c:minorTickMark val="none"/>
        <c:tickLblPos val="nextTo"/>
        <c:spPr>
          <a:ln>
            <a:solidFill>
              <a:schemeClr val="tx2">
                <a:lumMod val="50000"/>
              </a:schemeClr>
            </a:solidFill>
          </a:ln>
        </c:spPr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98247040"/>
        <c:crosses val="autoZero"/>
        <c:auto val="1"/>
        <c:lblAlgn val="ctr"/>
        <c:lblOffset val="100"/>
        <c:noMultiLvlLbl val="0"/>
      </c:catAx>
      <c:valAx>
        <c:axId val="98247040"/>
        <c:scaling>
          <c:orientation val="minMax"/>
        </c:scaling>
        <c:delete val="0"/>
        <c:axPos val="l"/>
        <c:majorGridlines>
          <c:spPr>
            <a:ln>
              <a:solidFill>
                <a:schemeClr val="accent1">
                  <a:lumMod val="50000"/>
                </a:schemeClr>
              </a:solidFill>
              <a:prstDash val="sysDot"/>
            </a:ln>
          </c:spPr>
        </c:majorGridlines>
        <c:numFmt formatCode="#,##0" sourceLinked="1"/>
        <c:majorTickMark val="out"/>
        <c:minorTickMark val="none"/>
        <c:tickLblPos val="nextTo"/>
        <c:spPr>
          <a:ln>
            <a:solidFill>
              <a:schemeClr val="accent1">
                <a:lumMod val="50000"/>
              </a:schemeClr>
            </a:solidFill>
          </a:ln>
        </c:spPr>
        <c:txPr>
          <a:bodyPr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98245248"/>
        <c:crosses val="autoZero"/>
        <c:crossBetween val="midCat"/>
      </c:valAx>
      <c:spPr>
        <a:noFill/>
        <a:ln w="31750">
          <a:solidFill>
            <a:schemeClr val="accent1">
              <a:lumMod val="50000"/>
            </a:schemeClr>
          </a:solidFill>
        </a:ln>
      </c:spPr>
    </c:plotArea>
    <c:plotVisOnly val="1"/>
    <c:dispBlanksAs val="zero"/>
    <c:showDLblsOverMax val="0"/>
  </c:chart>
  <c:spPr>
    <a:ln>
      <a:noFill/>
    </a:ln>
  </c:spPr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875625412633136E-2"/>
          <c:y val="0.18518437965212506"/>
          <c:w val="0.87921777978810833"/>
          <c:h val="0.69980532645920712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July1992'!$D$13</c:f>
              <c:strCache>
                <c:ptCount val="1"/>
                <c:pt idx="0">
                  <c:v>VIC 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July1992'!$C$14:$C$39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'ADHD PBS drugs since 1 July1992'!$D$14:$D$39</c:f>
              <c:numCache>
                <c:formatCode>#,##0</c:formatCode>
                <c:ptCount val="26"/>
                <c:pt idx="0">
                  <c:v>1590</c:v>
                </c:pt>
                <c:pt idx="1">
                  <c:v>3379</c:v>
                </c:pt>
                <c:pt idx="2">
                  <c:v>7238</c:v>
                </c:pt>
                <c:pt idx="3">
                  <c:v>12497</c:v>
                </c:pt>
                <c:pt idx="4">
                  <c:v>16988</c:v>
                </c:pt>
                <c:pt idx="5">
                  <c:v>22367</c:v>
                </c:pt>
                <c:pt idx="6">
                  <c:v>27896</c:v>
                </c:pt>
                <c:pt idx="7">
                  <c:v>32029</c:v>
                </c:pt>
                <c:pt idx="8">
                  <c:v>33911</c:v>
                </c:pt>
                <c:pt idx="9">
                  <c:v>32908</c:v>
                </c:pt>
                <c:pt idx="10">
                  <c:v>32984</c:v>
                </c:pt>
                <c:pt idx="11">
                  <c:v>31954</c:v>
                </c:pt>
                <c:pt idx="12">
                  <c:v>30512</c:v>
                </c:pt>
                <c:pt idx="13">
                  <c:v>38490</c:v>
                </c:pt>
                <c:pt idx="14">
                  <c:v>43911</c:v>
                </c:pt>
                <c:pt idx="15">
                  <c:v>66978</c:v>
                </c:pt>
                <c:pt idx="16">
                  <c:v>80447</c:v>
                </c:pt>
                <c:pt idx="17">
                  <c:v>85111</c:v>
                </c:pt>
                <c:pt idx="18">
                  <c:v>89494</c:v>
                </c:pt>
                <c:pt idx="19">
                  <c:v>96158</c:v>
                </c:pt>
                <c:pt idx="20">
                  <c:v>105293</c:v>
                </c:pt>
                <c:pt idx="21">
                  <c:v>120010</c:v>
                </c:pt>
                <c:pt idx="22">
                  <c:v>127973</c:v>
                </c:pt>
                <c:pt idx="23">
                  <c:v>148564</c:v>
                </c:pt>
                <c:pt idx="24">
                  <c:v>169051</c:v>
                </c:pt>
                <c:pt idx="25">
                  <c:v>189656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272768"/>
        <c:axId val="98274304"/>
      </c:lineChart>
      <c:dateAx>
        <c:axId val="98272768"/>
        <c:scaling>
          <c:orientation val="minMax"/>
        </c:scaling>
        <c:delete val="0"/>
        <c:axPos val="b"/>
        <c:numFmt formatCode="m/d/yyyy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98274304"/>
        <c:crosses val="autoZero"/>
        <c:auto val="0"/>
        <c:lblOffset val="100"/>
        <c:baseTimeUnit val="days"/>
        <c:majorUnit val="1"/>
      </c:dateAx>
      <c:valAx>
        <c:axId val="98274304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98272768"/>
        <c:crosses val="autoZero"/>
        <c:crossBetween val="midCat"/>
      </c:valAx>
      <c:spPr>
        <a:ln w="31750">
          <a:solidFill>
            <a:schemeClr val="accent1">
              <a:lumMod val="50000"/>
            </a:schemeClr>
          </a:solidFill>
        </a:ln>
      </c:spPr>
    </c:plotArea>
    <c:plotVisOnly val="1"/>
    <c:dispBlanksAs val="zero"/>
    <c:showDLblsOverMax val="0"/>
  </c:chart>
  <c:spPr>
    <a:ln>
      <a:noFill/>
    </a:ln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9200256517803066E-2"/>
          <c:y val="0.19665122525884041"/>
          <c:w val="0.89073958261896258"/>
          <c:h val="0.68736885158884109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July1992'!$F$13</c:f>
              <c:strCache>
                <c:ptCount val="1"/>
                <c:pt idx="0">
                  <c:v>QLD 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July1992'!$E$14:$E$38</c:f>
              <c:strCache>
                <c:ptCount val="25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</c:strCache>
            </c:strRef>
          </c:cat>
          <c:val>
            <c:numRef>
              <c:f>'ADHD PBS drugs since 1 July1992'!$F$14:$F$38</c:f>
              <c:numCache>
                <c:formatCode>#,##0</c:formatCode>
                <c:ptCount val="25"/>
                <c:pt idx="0">
                  <c:v>2555</c:v>
                </c:pt>
                <c:pt idx="1">
                  <c:v>4606</c:v>
                </c:pt>
                <c:pt idx="2">
                  <c:v>7864</c:v>
                </c:pt>
                <c:pt idx="3">
                  <c:v>12216</c:v>
                </c:pt>
                <c:pt idx="4">
                  <c:v>17558</c:v>
                </c:pt>
                <c:pt idx="5">
                  <c:v>21823</c:v>
                </c:pt>
                <c:pt idx="6">
                  <c:v>24746</c:v>
                </c:pt>
                <c:pt idx="7">
                  <c:v>29443</c:v>
                </c:pt>
                <c:pt idx="8">
                  <c:v>33233</c:v>
                </c:pt>
                <c:pt idx="9">
                  <c:v>34613</c:v>
                </c:pt>
                <c:pt idx="10">
                  <c:v>36638</c:v>
                </c:pt>
                <c:pt idx="11">
                  <c:v>36190</c:v>
                </c:pt>
                <c:pt idx="12">
                  <c:v>36614</c:v>
                </c:pt>
                <c:pt idx="13">
                  <c:v>44086</c:v>
                </c:pt>
                <c:pt idx="14">
                  <c:v>48882</c:v>
                </c:pt>
                <c:pt idx="15">
                  <c:v>71711</c:v>
                </c:pt>
                <c:pt idx="16">
                  <c:v>95900</c:v>
                </c:pt>
                <c:pt idx="17">
                  <c:v>105514</c:v>
                </c:pt>
                <c:pt idx="18">
                  <c:v>114346</c:v>
                </c:pt>
                <c:pt idx="19">
                  <c:v>127940</c:v>
                </c:pt>
                <c:pt idx="20">
                  <c:v>142849</c:v>
                </c:pt>
                <c:pt idx="21">
                  <c:v>162670</c:v>
                </c:pt>
                <c:pt idx="22">
                  <c:v>176674</c:v>
                </c:pt>
                <c:pt idx="23">
                  <c:v>204940</c:v>
                </c:pt>
                <c:pt idx="24">
                  <c:v>223546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8309632"/>
        <c:axId val="98311168"/>
      </c:lineChart>
      <c:catAx>
        <c:axId val="98309632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98311168"/>
        <c:crosses val="autoZero"/>
        <c:auto val="1"/>
        <c:lblAlgn val="ctr"/>
        <c:lblOffset val="100"/>
        <c:noMultiLvlLbl val="0"/>
      </c:catAx>
      <c:valAx>
        <c:axId val="98311168"/>
        <c:scaling>
          <c:orientation val="minMax"/>
        </c:scaling>
        <c:delete val="0"/>
        <c:axPos val="l"/>
        <c:majorGridlines>
          <c:spPr>
            <a:ln>
              <a:solidFill>
                <a:schemeClr val="tx2">
                  <a:lumMod val="50000"/>
                </a:schemeClr>
              </a:solidFill>
              <a:prstDash val="sysDot"/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98309632"/>
        <c:crosses val="autoZero"/>
        <c:crossBetween val="midCat"/>
        <c:majorUnit val="20000"/>
      </c:valAx>
      <c:spPr>
        <a:ln w="31750" cmpd="sng">
          <a:solidFill>
            <a:schemeClr val="tx2">
              <a:lumMod val="50000"/>
            </a:schemeClr>
          </a:solidFill>
        </a:ln>
      </c:spPr>
    </c:plotArea>
    <c:plotVisOnly val="1"/>
    <c:dispBlanksAs val="zero"/>
    <c:showDLblsOverMax val="0"/>
  </c:chart>
  <c:spPr>
    <a:ln>
      <a:noFill/>
    </a:ln>
  </c:spPr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9548698933189495E-2"/>
          <c:y val="0.17710238649166221"/>
          <c:w val="0.89316265683821383"/>
          <c:h val="0.70801074122872354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July1992'!$H$13</c:f>
              <c:strCache>
                <c:ptCount val="1"/>
                <c:pt idx="0">
                  <c:v>SA 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July1992'!$G$14:$G$39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'ADHD PBS drugs since 1 July1992'!$H$14:$H$39</c:f>
              <c:numCache>
                <c:formatCode>#,##0</c:formatCode>
                <c:ptCount val="26"/>
                <c:pt idx="0">
                  <c:v>2250</c:v>
                </c:pt>
                <c:pt idx="1">
                  <c:v>3940</c:v>
                </c:pt>
                <c:pt idx="2">
                  <c:v>6502</c:v>
                </c:pt>
                <c:pt idx="3">
                  <c:v>9871</c:v>
                </c:pt>
                <c:pt idx="4">
                  <c:v>14129</c:v>
                </c:pt>
                <c:pt idx="5">
                  <c:v>17031</c:v>
                </c:pt>
                <c:pt idx="6">
                  <c:v>19320</c:v>
                </c:pt>
                <c:pt idx="7">
                  <c:v>19253</c:v>
                </c:pt>
                <c:pt idx="8">
                  <c:v>18571</c:v>
                </c:pt>
                <c:pt idx="9">
                  <c:v>18588</c:v>
                </c:pt>
                <c:pt idx="10">
                  <c:v>19667</c:v>
                </c:pt>
                <c:pt idx="11">
                  <c:v>20026</c:v>
                </c:pt>
                <c:pt idx="12">
                  <c:v>19495</c:v>
                </c:pt>
                <c:pt idx="13">
                  <c:v>19954</c:v>
                </c:pt>
                <c:pt idx="14">
                  <c:v>19514</c:v>
                </c:pt>
                <c:pt idx="15">
                  <c:v>21468</c:v>
                </c:pt>
                <c:pt idx="16">
                  <c:v>23196</c:v>
                </c:pt>
                <c:pt idx="17">
                  <c:v>23424</c:v>
                </c:pt>
                <c:pt idx="18">
                  <c:v>23266</c:v>
                </c:pt>
                <c:pt idx="19">
                  <c:v>24528</c:v>
                </c:pt>
                <c:pt idx="20">
                  <c:v>26198</c:v>
                </c:pt>
                <c:pt idx="21">
                  <c:v>28869</c:v>
                </c:pt>
                <c:pt idx="22">
                  <c:v>29556</c:v>
                </c:pt>
                <c:pt idx="23">
                  <c:v>32661</c:v>
                </c:pt>
                <c:pt idx="24">
                  <c:v>34894</c:v>
                </c:pt>
                <c:pt idx="25">
                  <c:v>38048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91328"/>
        <c:axId val="103892864"/>
      </c:lineChart>
      <c:catAx>
        <c:axId val="103891328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892864"/>
        <c:crosses val="autoZero"/>
        <c:auto val="1"/>
        <c:lblAlgn val="ctr"/>
        <c:lblOffset val="100"/>
        <c:noMultiLvlLbl val="0"/>
      </c:catAx>
      <c:valAx>
        <c:axId val="103892864"/>
        <c:scaling>
          <c:orientation val="minMax"/>
        </c:scaling>
        <c:delete val="0"/>
        <c:axPos val="l"/>
        <c:majorGridlines>
          <c:spPr>
            <a:ln>
              <a:solidFill>
                <a:schemeClr val="tx2">
                  <a:lumMod val="50000"/>
                </a:schemeClr>
              </a:solidFill>
              <a:prstDash val="sysDot"/>
            </a:ln>
          </c:spPr>
        </c:majorGridlines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891328"/>
        <c:crosses val="autoZero"/>
        <c:crossBetween val="midCat"/>
      </c:valAx>
      <c:spPr>
        <a:ln w="31750">
          <a:solidFill>
            <a:schemeClr val="tx2">
              <a:lumMod val="50000"/>
            </a:schemeClr>
          </a:solidFill>
        </a:ln>
      </c:spPr>
    </c:plotArea>
    <c:plotVisOnly val="1"/>
    <c:dispBlanksAs val="zero"/>
    <c:showDLblsOverMax val="0"/>
  </c:chart>
  <c:spPr>
    <a:ln>
      <a:noFill/>
    </a:ln>
  </c:spPr>
  <c:userShapes r:id="rId1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4776809947868755E-2"/>
          <c:y val="0.18363621834083441"/>
          <c:w val="0.88212521087152207"/>
          <c:h val="0.70135348777049777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July1992'!$J$13</c:f>
              <c:strCache>
                <c:ptCount val="1"/>
                <c:pt idx="0">
                  <c:v>WA 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July1992'!$I$14:$I$39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'ADHD PBS drugs since 1 July1992'!$J$14:$J$39</c:f>
              <c:numCache>
                <c:formatCode>#,##0</c:formatCode>
                <c:ptCount val="26"/>
                <c:pt idx="0">
                  <c:v>3450</c:v>
                </c:pt>
                <c:pt idx="1">
                  <c:v>7879</c:v>
                </c:pt>
                <c:pt idx="2">
                  <c:v>14772</c:v>
                </c:pt>
                <c:pt idx="3">
                  <c:v>23105</c:v>
                </c:pt>
                <c:pt idx="4">
                  <c:v>33619</c:v>
                </c:pt>
                <c:pt idx="5">
                  <c:v>44410</c:v>
                </c:pt>
                <c:pt idx="6">
                  <c:v>54841</c:v>
                </c:pt>
                <c:pt idx="7">
                  <c:v>64701</c:v>
                </c:pt>
                <c:pt idx="8">
                  <c:v>73199</c:v>
                </c:pt>
                <c:pt idx="9">
                  <c:v>77809</c:v>
                </c:pt>
                <c:pt idx="10">
                  <c:v>85926</c:v>
                </c:pt>
                <c:pt idx="11">
                  <c:v>86187</c:v>
                </c:pt>
                <c:pt idx="12">
                  <c:v>76317</c:v>
                </c:pt>
                <c:pt idx="13">
                  <c:v>66191</c:v>
                </c:pt>
                <c:pt idx="14">
                  <c:v>64339</c:v>
                </c:pt>
                <c:pt idx="15">
                  <c:v>69168</c:v>
                </c:pt>
                <c:pt idx="16">
                  <c:v>77305</c:v>
                </c:pt>
                <c:pt idx="17">
                  <c:v>80965</c:v>
                </c:pt>
                <c:pt idx="18">
                  <c:v>81520</c:v>
                </c:pt>
                <c:pt idx="19">
                  <c:v>86844</c:v>
                </c:pt>
                <c:pt idx="20">
                  <c:v>96230</c:v>
                </c:pt>
                <c:pt idx="21">
                  <c:v>99712</c:v>
                </c:pt>
                <c:pt idx="22">
                  <c:v>92534</c:v>
                </c:pt>
                <c:pt idx="23">
                  <c:v>124901</c:v>
                </c:pt>
                <c:pt idx="24">
                  <c:v>141254</c:v>
                </c:pt>
                <c:pt idx="25">
                  <c:v>151825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905920"/>
        <c:axId val="103612800"/>
      </c:lineChart>
      <c:catAx>
        <c:axId val="10390592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612800"/>
        <c:crosses val="autoZero"/>
        <c:auto val="1"/>
        <c:lblAlgn val="ctr"/>
        <c:lblOffset val="100"/>
        <c:noMultiLvlLbl val="0"/>
      </c:catAx>
      <c:valAx>
        <c:axId val="103612800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905920"/>
        <c:crosses val="autoZero"/>
        <c:crossBetween val="midCat"/>
      </c:valAx>
      <c:spPr>
        <a:ln w="31750">
          <a:solidFill>
            <a:schemeClr val="tx2">
              <a:lumMod val="50000"/>
            </a:schemeClr>
          </a:solidFill>
        </a:ln>
      </c:spPr>
    </c:plotArea>
    <c:plotVisOnly val="1"/>
    <c:dispBlanksAs val="zero"/>
    <c:showDLblsOverMax val="0"/>
  </c:chart>
  <c:spPr>
    <a:ln>
      <a:noFill/>
    </a:ln>
  </c:spPr>
  <c:userShapes r:id="rId1"/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1603184673254749E-2"/>
          <c:y val="0.19273181245478882"/>
          <c:w val="0.9029031099236402"/>
          <c:h val="0.67774914803424491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July1992'!$L$13</c:f>
              <c:strCache>
                <c:ptCount val="1"/>
                <c:pt idx="0">
                  <c:v>TAS 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July1992'!$K$14:$K$39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'ADHD PBS drugs since 1 July1992'!$L$14:$L$39</c:f>
              <c:numCache>
                <c:formatCode>General</c:formatCode>
                <c:ptCount val="26"/>
                <c:pt idx="0">
                  <c:v>191</c:v>
                </c:pt>
                <c:pt idx="1">
                  <c:v>435</c:v>
                </c:pt>
                <c:pt idx="2" formatCode="#,##0">
                  <c:v>1243</c:v>
                </c:pt>
                <c:pt idx="3" formatCode="#,##0">
                  <c:v>2377</c:v>
                </c:pt>
                <c:pt idx="4" formatCode="#,##0">
                  <c:v>3273</c:v>
                </c:pt>
                <c:pt idx="5" formatCode="#,##0">
                  <c:v>4857</c:v>
                </c:pt>
                <c:pt idx="6" formatCode="#,##0">
                  <c:v>6009</c:v>
                </c:pt>
                <c:pt idx="7" formatCode="#,##0">
                  <c:v>7661</c:v>
                </c:pt>
                <c:pt idx="8" formatCode="#,##0">
                  <c:v>8808</c:v>
                </c:pt>
                <c:pt idx="9" formatCode="#,##0">
                  <c:v>9178</c:v>
                </c:pt>
                <c:pt idx="10" formatCode="#,##0">
                  <c:v>9129</c:v>
                </c:pt>
                <c:pt idx="11" formatCode="#,##0">
                  <c:v>8841</c:v>
                </c:pt>
                <c:pt idx="12" formatCode="#,##0">
                  <c:v>8522</c:v>
                </c:pt>
                <c:pt idx="13" formatCode="#,##0">
                  <c:v>10196</c:v>
                </c:pt>
                <c:pt idx="14" formatCode="#,##0">
                  <c:v>10413</c:v>
                </c:pt>
                <c:pt idx="15" formatCode="#,##0">
                  <c:v>13474</c:v>
                </c:pt>
                <c:pt idx="16" formatCode="#,##0">
                  <c:v>14858</c:v>
                </c:pt>
                <c:pt idx="17" formatCode="#,##0">
                  <c:v>15103</c:v>
                </c:pt>
                <c:pt idx="18" formatCode="#,##0">
                  <c:v>15834</c:v>
                </c:pt>
                <c:pt idx="19" formatCode="#,##0">
                  <c:v>17154</c:v>
                </c:pt>
                <c:pt idx="20" formatCode="#,##0">
                  <c:v>17598</c:v>
                </c:pt>
                <c:pt idx="21" formatCode="#,##0">
                  <c:v>18733</c:v>
                </c:pt>
                <c:pt idx="22" formatCode="#,##0">
                  <c:v>18828</c:v>
                </c:pt>
                <c:pt idx="23" formatCode="#,##0">
                  <c:v>20024</c:v>
                </c:pt>
                <c:pt idx="24" formatCode="#,##0">
                  <c:v>21910</c:v>
                </c:pt>
                <c:pt idx="25" formatCode="#,##0">
                  <c:v>23490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623680"/>
        <c:axId val="103817984"/>
      </c:lineChart>
      <c:catAx>
        <c:axId val="103623680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817984"/>
        <c:crosses val="autoZero"/>
        <c:auto val="1"/>
        <c:lblAlgn val="ctr"/>
        <c:lblOffset val="100"/>
        <c:noMultiLvlLbl val="0"/>
      </c:catAx>
      <c:valAx>
        <c:axId val="103817984"/>
        <c:scaling>
          <c:orientation val="minMax"/>
        </c:scaling>
        <c:delete val="0"/>
        <c:axPos val="l"/>
        <c:majorGridlines>
          <c:spPr>
            <a:ln>
              <a:solidFill>
                <a:schemeClr val="tx2">
                  <a:lumMod val="50000"/>
                </a:schemeClr>
              </a:solidFill>
              <a:prstDash val="sysDot"/>
            </a:ln>
          </c:spPr>
        </c:majorGridlines>
        <c:numFmt formatCode="General" sourceLinked="1"/>
        <c:majorTickMark val="out"/>
        <c:minorTickMark val="none"/>
        <c:tickLblPos val="nextTo"/>
        <c:spPr>
          <a:ln cmpd="sng"/>
        </c:spPr>
        <c:txPr>
          <a:bodyPr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623680"/>
        <c:crosses val="autoZero"/>
        <c:crossBetween val="midCat"/>
      </c:valAx>
      <c:spPr>
        <a:ln w="31750">
          <a:solidFill>
            <a:schemeClr val="tx2">
              <a:lumMod val="50000"/>
            </a:schemeClr>
          </a:solidFill>
        </a:ln>
      </c:spPr>
    </c:plotArea>
    <c:plotVisOnly val="1"/>
    <c:dispBlanksAs val="zero"/>
    <c:showDLblsOverMax val="0"/>
  </c:chart>
  <c:spPr>
    <a:ln>
      <a:noFill/>
    </a:ln>
  </c:spPr>
  <c:userShapes r:id="rId1"/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9.4359041704889055E-2"/>
          <c:y val="0.17809967977314725"/>
          <c:w val="0.8820879784103326"/>
          <c:h val="0.70527737338607932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July1992'!$N$13</c:f>
              <c:strCache>
                <c:ptCount val="1"/>
                <c:pt idx="0">
                  <c:v>ACT </c:v>
                </c:pt>
              </c:strCache>
            </c:strRef>
          </c:tx>
          <c:spPr>
            <a:ln w="3175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July1992'!$M$14:$M$39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'ADHD PBS drugs since 1 July1992'!$N$14:$N$39</c:f>
              <c:numCache>
                <c:formatCode>General</c:formatCode>
                <c:ptCount val="26"/>
                <c:pt idx="0">
                  <c:v>190</c:v>
                </c:pt>
                <c:pt idx="1">
                  <c:v>460</c:v>
                </c:pt>
                <c:pt idx="2">
                  <c:v>973</c:v>
                </c:pt>
                <c:pt idx="3" formatCode="#,##0">
                  <c:v>1478</c:v>
                </c:pt>
                <c:pt idx="4" formatCode="#,##0">
                  <c:v>1772</c:v>
                </c:pt>
                <c:pt idx="5" formatCode="#,##0">
                  <c:v>1952</c:v>
                </c:pt>
                <c:pt idx="6" formatCode="#,##0">
                  <c:v>2163</c:v>
                </c:pt>
                <c:pt idx="7" formatCode="#,##0">
                  <c:v>2632</c:v>
                </c:pt>
                <c:pt idx="8" formatCode="#,##0">
                  <c:v>2994</c:v>
                </c:pt>
                <c:pt idx="9" formatCode="#,##0">
                  <c:v>2971</c:v>
                </c:pt>
                <c:pt idx="10" formatCode="#,##0">
                  <c:v>3236</c:v>
                </c:pt>
                <c:pt idx="11" formatCode="#,##0">
                  <c:v>3204</c:v>
                </c:pt>
                <c:pt idx="12" formatCode="#,##0">
                  <c:v>3073</c:v>
                </c:pt>
                <c:pt idx="13" formatCode="#,##0">
                  <c:v>3368</c:v>
                </c:pt>
                <c:pt idx="14" formatCode="#,##0">
                  <c:v>3828</c:v>
                </c:pt>
                <c:pt idx="15" formatCode="#,##0">
                  <c:v>6836</c:v>
                </c:pt>
                <c:pt idx="16" formatCode="#,##0">
                  <c:v>8636</c:v>
                </c:pt>
                <c:pt idx="17" formatCode="#,##0">
                  <c:v>9528</c:v>
                </c:pt>
                <c:pt idx="18" formatCode="#,##0">
                  <c:v>10815</c:v>
                </c:pt>
                <c:pt idx="19" formatCode="#,##0">
                  <c:v>10937</c:v>
                </c:pt>
                <c:pt idx="20" formatCode="#,##0">
                  <c:v>10874</c:v>
                </c:pt>
                <c:pt idx="21" formatCode="#,##0">
                  <c:v>11694</c:v>
                </c:pt>
                <c:pt idx="22" formatCode="#,##0">
                  <c:v>13074</c:v>
                </c:pt>
                <c:pt idx="23" formatCode="#,##0">
                  <c:v>14964</c:v>
                </c:pt>
                <c:pt idx="24" formatCode="#,##0">
                  <c:v>16860</c:v>
                </c:pt>
                <c:pt idx="25" formatCode="#,##0">
                  <c:v>19397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8944"/>
        <c:axId val="103860480"/>
      </c:lineChart>
      <c:catAx>
        <c:axId val="103858944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860480"/>
        <c:crosses val="autoZero"/>
        <c:auto val="1"/>
        <c:lblAlgn val="ctr"/>
        <c:lblOffset val="100"/>
        <c:noMultiLvlLbl val="0"/>
      </c:catAx>
      <c:valAx>
        <c:axId val="1038604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858944"/>
        <c:crosses val="autoZero"/>
        <c:crossBetween val="midCat"/>
      </c:valAx>
      <c:spPr>
        <a:ln w="31750">
          <a:solidFill>
            <a:schemeClr val="tx2"/>
          </a:solidFill>
        </a:ln>
      </c:spPr>
    </c:plotArea>
    <c:plotVisOnly val="1"/>
    <c:dispBlanksAs val="zero"/>
    <c:showDLblsOverMax val="0"/>
  </c:chart>
  <c:spPr>
    <a:ln w="31750">
      <a:noFill/>
    </a:ln>
  </c:spPr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A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48173095341338301"/>
          <c:y val="8.3612384179154349E-3"/>
        </c:manualLayout>
      </c:layout>
      <c:overlay val="0"/>
      <c:txPr>
        <a:bodyPr/>
        <a:lstStyle/>
        <a:p>
          <a:pPr>
            <a:defRPr sz="1400">
              <a:latin typeface="Arial" panose="020B0604020202020204" pitchFamily="34" charset="0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4777472095734539E-2"/>
          <c:y val="0.17182871641000025"/>
          <c:w val="0.91391981002375777"/>
          <c:h val="0.69447162487007574"/>
        </c:manualLayout>
      </c:layout>
      <c:lineChart>
        <c:grouping val="stacked"/>
        <c:varyColors val="0"/>
        <c:ser>
          <c:idx val="0"/>
          <c:order val="0"/>
          <c:tx>
            <c:strRef>
              <c:f>'ADHD PBS drugs since 1 July1992'!$P$13</c:f>
              <c:strCache>
                <c:ptCount val="1"/>
                <c:pt idx="0">
                  <c:v>NT </c:v>
                </c:pt>
              </c:strCache>
            </c:strRef>
          </c:tx>
          <c:spPr>
            <a:ln w="38100"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'ADHD PBS drugs since 1 July1992'!$O$14:$O$39</c:f>
              <c:strCache>
                <c:ptCount val="26"/>
                <c:pt idx="0">
                  <c:v>1992/1993 </c:v>
                </c:pt>
                <c:pt idx="1">
                  <c:v>1993/1994 </c:v>
                </c:pt>
                <c:pt idx="2">
                  <c:v>1994/1995 </c:v>
                </c:pt>
                <c:pt idx="3">
                  <c:v>1995/1996 </c:v>
                </c:pt>
                <c:pt idx="4">
                  <c:v>1996/1997 </c:v>
                </c:pt>
                <c:pt idx="5">
                  <c:v>1997/1998 </c:v>
                </c:pt>
                <c:pt idx="6">
                  <c:v>1998/1999 </c:v>
                </c:pt>
                <c:pt idx="7">
                  <c:v>1999/2000 </c:v>
                </c:pt>
                <c:pt idx="8">
                  <c:v>2000/2001 </c:v>
                </c:pt>
                <c:pt idx="9">
                  <c:v>2001/2002 </c:v>
                </c:pt>
                <c:pt idx="10">
                  <c:v>2002/2003 </c:v>
                </c:pt>
                <c:pt idx="11">
                  <c:v>2003/2004 </c:v>
                </c:pt>
                <c:pt idx="12">
                  <c:v>2004/2005 </c:v>
                </c:pt>
                <c:pt idx="13">
                  <c:v>2005/2006 </c:v>
                </c:pt>
                <c:pt idx="14">
                  <c:v>2006/2007 </c:v>
                </c:pt>
                <c:pt idx="15">
                  <c:v>2007/2008 </c:v>
                </c:pt>
                <c:pt idx="16">
                  <c:v>2008/2009 </c:v>
                </c:pt>
                <c:pt idx="17">
                  <c:v>2009/2010 </c:v>
                </c:pt>
                <c:pt idx="18">
                  <c:v>2010/2011 </c:v>
                </c:pt>
                <c:pt idx="19">
                  <c:v>2011/2012 </c:v>
                </c:pt>
                <c:pt idx="20">
                  <c:v>2012/2013 </c:v>
                </c:pt>
                <c:pt idx="21">
                  <c:v>2013/2014 </c:v>
                </c:pt>
                <c:pt idx="22">
                  <c:v>2014/2015 </c:v>
                </c:pt>
                <c:pt idx="23">
                  <c:v>2015/2016 </c:v>
                </c:pt>
                <c:pt idx="24">
                  <c:v>2016/2017</c:v>
                </c:pt>
                <c:pt idx="25">
                  <c:v>2017/2018</c:v>
                </c:pt>
              </c:strCache>
            </c:strRef>
          </c:cat>
          <c:val>
            <c:numRef>
              <c:f>'ADHD PBS drugs since 1 July1992'!$P$14:$P$39</c:f>
              <c:numCache>
                <c:formatCode>General</c:formatCode>
                <c:ptCount val="26"/>
                <c:pt idx="0">
                  <c:v>80</c:v>
                </c:pt>
                <c:pt idx="1">
                  <c:v>137</c:v>
                </c:pt>
                <c:pt idx="2">
                  <c:v>405</c:v>
                </c:pt>
                <c:pt idx="3">
                  <c:v>718</c:v>
                </c:pt>
                <c:pt idx="4">
                  <c:v>629</c:v>
                </c:pt>
                <c:pt idx="5">
                  <c:v>713</c:v>
                </c:pt>
                <c:pt idx="6">
                  <c:v>706</c:v>
                </c:pt>
                <c:pt idx="7">
                  <c:v>866</c:v>
                </c:pt>
                <c:pt idx="8">
                  <c:v>775</c:v>
                </c:pt>
                <c:pt idx="9">
                  <c:v>730</c:v>
                </c:pt>
                <c:pt idx="10">
                  <c:v>745</c:v>
                </c:pt>
                <c:pt idx="11">
                  <c:v>736</c:v>
                </c:pt>
                <c:pt idx="12">
                  <c:v>693</c:v>
                </c:pt>
                <c:pt idx="13" formatCode="#,##0">
                  <c:v>1162</c:v>
                </c:pt>
                <c:pt idx="14" formatCode="#,##0">
                  <c:v>1353</c:v>
                </c:pt>
                <c:pt idx="15" formatCode="#,##0">
                  <c:v>2038</c:v>
                </c:pt>
                <c:pt idx="16" formatCode="#,##0">
                  <c:v>2636</c:v>
                </c:pt>
                <c:pt idx="17" formatCode="#,##0">
                  <c:v>2808</c:v>
                </c:pt>
                <c:pt idx="18" formatCode="#,##0">
                  <c:v>2836</c:v>
                </c:pt>
                <c:pt idx="19" formatCode="#,##0">
                  <c:v>3218</c:v>
                </c:pt>
                <c:pt idx="20" formatCode="#,##0">
                  <c:v>3537</c:v>
                </c:pt>
                <c:pt idx="21" formatCode="#,##0">
                  <c:v>4120</c:v>
                </c:pt>
                <c:pt idx="22" formatCode="#,##0">
                  <c:v>4944</c:v>
                </c:pt>
                <c:pt idx="23" formatCode="#,##0">
                  <c:v>5721</c:v>
                </c:pt>
                <c:pt idx="24" formatCode="#,##0">
                  <c:v>6751</c:v>
                </c:pt>
                <c:pt idx="25" formatCode="#,##0">
                  <c:v>8724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950976"/>
        <c:axId val="104006016"/>
      </c:lineChart>
      <c:catAx>
        <c:axId val="103950976"/>
        <c:scaling>
          <c:orientation val="minMax"/>
        </c:scaling>
        <c:delete val="0"/>
        <c:axPos val="b"/>
        <c:majorTickMark val="out"/>
        <c:minorTickMark val="none"/>
        <c:tickLblPos val="nextTo"/>
        <c:txPr>
          <a:bodyPr rot="-5400000" vert="horz"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4006016"/>
        <c:crosses val="autoZero"/>
        <c:auto val="1"/>
        <c:lblAlgn val="ctr"/>
        <c:lblOffset val="100"/>
        <c:noMultiLvlLbl val="0"/>
      </c:catAx>
      <c:valAx>
        <c:axId val="104006016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 i="0" baseline="0">
                <a:solidFill>
                  <a:schemeClr val="tx2">
                    <a:lumMod val="50000"/>
                  </a:schemeClr>
                </a:solidFill>
              </a:defRPr>
            </a:pPr>
            <a:endParaRPr lang="en-US"/>
          </a:p>
        </c:txPr>
        <c:crossAx val="103950976"/>
        <c:crosses val="autoZero"/>
        <c:crossBetween val="midCat"/>
      </c:valAx>
      <c:spPr>
        <a:ln w="28575">
          <a:solidFill>
            <a:schemeClr val="tx2">
              <a:lumMod val="50000"/>
            </a:schemeClr>
          </a:solidFill>
        </a:ln>
      </c:spPr>
    </c:plotArea>
    <c:plotVisOnly val="1"/>
    <c:dispBlanksAs val="zero"/>
    <c:showDLblsOverMax val="0"/>
  </c:chart>
  <c:spPr>
    <a:noFill/>
    <a:ln>
      <a:noFill/>
    </a:ln>
  </c:spPr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chart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chart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chart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chart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chart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chart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pageSetup paperSize="9" orientation="landscape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tabSelected="1" zoomScale="103" workbookViewId="0" zoomToFit="1"/>
  </sheetView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drawing r:id="rId1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drawing r:id="rId1"/>
</chartsheet>
</file>

<file path=xl/chartsheets/sheet6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drawing r:id="rId1"/>
</chartsheet>
</file>

<file path=xl/chartsheets/sheet7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drawing r:id="rId1"/>
</chartsheet>
</file>

<file path=xl/chartsheets/sheet8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drawing r:id="rId1"/>
</chartsheet>
</file>

<file path=xl/chartsheets/sheet9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drawing r:id="rId1"/>
</chartsheet>
</file>

<file path=xl/chartsheets/sheet10.xml><?xml version="1.0" encoding="utf-8"?>
<chartsheet xmlns="http://schemas.openxmlformats.org/spreadsheetml/2006/main" xmlns:r="http://schemas.openxmlformats.org/officeDocument/2006/relationships">
  <sheetPr/>
  <sheetViews>
    <sheetView zoomScale="10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3058" cy="60756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0.10238</cdr:x>
      <cdr:y>0.0624</cdr:y>
    </cdr:from>
    <cdr:to>
      <cdr:x>0.95116</cdr:x>
      <cdr:y>0.1035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952447" y="379121"/>
          <a:ext cx="7896278" cy="2497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Total PBS Prescriptions for Dexamfetamine, Ritalin</a:t>
          </a:r>
          <a:r>
            <a:rPr lang="en-AU" sz="1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10, Concerta, Strattera, Ritalin LA &amp; Lisdexamfetamine </a:t>
          </a:r>
          <a:endParaRPr lang="en-AU" sz="12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0.07679</cdr:x>
      <cdr:y>0.10504</cdr:y>
    </cdr:from>
    <cdr:to>
      <cdr:x>0.95427</cdr:x>
      <cdr:y>0.18499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14382" y="638187"/>
          <a:ext cx="8163288" cy="48574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60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Dexamfetamine (PBS number 1165H has been on the PBS since 1992; Attenta - Ritalin 10 (PBS item number 8839F) -</a:t>
          </a:r>
          <a:r>
            <a:rPr lang="en-AU" sz="600" baseline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</a:t>
          </a:r>
          <a:r>
            <a:rPr lang="en-AU" sz="600" baseline="0">
              <a:solidFill>
                <a:schemeClr val="accent1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.                      </a:t>
          </a:r>
          <a:r>
            <a:rPr lang="en-AU" sz="600" baseline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</a:t>
          </a:r>
          <a:endParaRPr lang="en-AU" sz="600">
            <a:solidFill>
              <a:schemeClr val="tx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84563" cy="60756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0.07853</cdr:x>
      <cdr:y>0.08663</cdr:y>
    </cdr:from>
    <cdr:to>
      <cdr:x>0.90656</cdr:x>
      <cdr:y>0.20821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30558" y="527112"/>
          <a:ext cx="7703228" cy="7398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AU" sz="1100"/>
        </a:p>
      </cdr:txBody>
    </cdr:sp>
  </cdr:relSizeAnchor>
  <cdr:relSizeAnchor xmlns:cdr="http://schemas.openxmlformats.org/drawingml/2006/chartDrawing">
    <cdr:from>
      <cdr:x>0.06064</cdr:x>
      <cdr:y>0.06231</cdr:y>
    </cdr:from>
    <cdr:to>
      <cdr:x>0.92147</cdr:x>
      <cdr:y>0.17933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64102" y="379151"/>
          <a:ext cx="8008398" cy="712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Total PBS Prescriptions for Dexamfetamine, Ritalin 10, Concerta, Strattera, Ritalin LA &amp; Lisdexamfetamine  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600" b="0" i="0" u="none" strike="noStrike" kern="0" cap="none" spc="0" normalizeH="0" baseline="0" noProof="0">
              <a:ln>
                <a:noFill/>
              </a:ln>
              <a:solidFill>
                <a:srgbClr val="1F497D">
                  <a:lumMod val="50000"/>
                </a:srgb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Dexamfetamine (PBS number 1165H has been on the PBS since 1992; Attenta - Ritalin 10 (PBS item number 8839F) -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purposes.                                                                       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4563" cy="60756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0.0788</cdr:x>
      <cdr:y>0.06485</cdr:y>
    </cdr:from>
    <cdr:to>
      <cdr:x>0.94971</cdr:x>
      <cdr:y>0.10596</cdr:y>
    </cdr:to>
    <cdr:sp macro="" textlink="">
      <cdr:nvSpPr>
        <cdr:cNvPr id="3" name="TextBox 1"/>
        <cdr:cNvSpPr txBox="1"/>
      </cdr:nvSpPr>
      <cdr:spPr>
        <a:xfrm xmlns:a="http://schemas.openxmlformats.org/drawingml/2006/main">
          <a:off x="733425" y="394149"/>
          <a:ext cx="8105775" cy="24986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AU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Total PBS Prescriptions for Dexamfetamine, Ritalin</a:t>
          </a:r>
          <a:r>
            <a:rPr lang="en-AU" sz="12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10, Concerta, Strattera, Ritalin LA &amp; Lisdexamfetamine </a:t>
          </a:r>
          <a:endParaRPr lang="en-AU" sz="12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0.06859</cdr:x>
      <cdr:y>0.12633</cdr:y>
    </cdr:from>
    <cdr:to>
      <cdr:x>0.90358</cdr:x>
      <cdr:y>0.18569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638083" y="767549"/>
          <a:ext cx="7767961" cy="3606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AU" sz="1100"/>
        </a:p>
      </cdr:txBody>
    </cdr:sp>
  </cdr:relSizeAnchor>
  <cdr:relSizeAnchor xmlns:cdr="http://schemas.openxmlformats.org/drawingml/2006/chartDrawing">
    <cdr:from>
      <cdr:x>0.07994</cdr:x>
      <cdr:y>0.11204</cdr:y>
    </cdr:from>
    <cdr:to>
      <cdr:x>0.94024</cdr:x>
      <cdr:y>0.192</cdr:y>
    </cdr:to>
    <cdr:sp macro="" textlink="">
      <cdr:nvSpPr>
        <cdr:cNvPr id="7" name="TextBox 1"/>
        <cdr:cNvSpPr txBox="1"/>
      </cdr:nvSpPr>
      <cdr:spPr>
        <a:xfrm xmlns:a="http://schemas.openxmlformats.org/drawingml/2006/main">
          <a:off x="743663" y="680692"/>
          <a:ext cx="8003468" cy="4858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AU" sz="60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Dexamfetamine (PBS number 1165H has been on the PBS since 1992; Attenta - Ritalin 10 (PBS item number 8839F) -</a:t>
          </a:r>
          <a:r>
            <a:rPr lang="en-AU" sz="600" baseline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purposes.                                                                       </a:t>
          </a:r>
          <a:endParaRPr lang="en-AU" sz="600">
            <a:solidFill>
              <a:schemeClr val="tx2">
                <a:lumMod val="50000"/>
              </a:schemeClr>
            </a:solidFill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691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0.07256</cdr:x>
      <cdr:y>0.06088</cdr:y>
    </cdr:from>
    <cdr:to>
      <cdr:x>0.92147</cdr:x>
      <cdr:y>0.17504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75073" y="369903"/>
          <a:ext cx="7897427" cy="69356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AU" sz="1100"/>
        </a:p>
      </cdr:txBody>
    </cdr:sp>
  </cdr:relSizeAnchor>
  <cdr:relSizeAnchor xmlns:cdr="http://schemas.openxmlformats.org/drawingml/2006/chartDrawing">
    <cdr:from>
      <cdr:x>0.10239</cdr:x>
      <cdr:y>0.06849</cdr:y>
    </cdr:from>
    <cdr:to>
      <cdr:x>0.20068</cdr:x>
      <cdr:y>0.219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952500" y="416141"/>
          <a:ext cx="914400" cy="9144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none" rtlCol="0"/>
        <a:lstStyle xmlns:a="http://schemas.openxmlformats.org/drawingml/2006/main"/>
        <a:p xmlns:a="http://schemas.openxmlformats.org/drawingml/2006/main">
          <a:endParaRPr lang="en-AU" sz="1100"/>
        </a:p>
      </cdr:txBody>
    </cdr:sp>
  </cdr:relSizeAnchor>
  <cdr:relSizeAnchor xmlns:cdr="http://schemas.openxmlformats.org/drawingml/2006/chartDrawing">
    <cdr:from>
      <cdr:x>0.07157</cdr:x>
      <cdr:y>0.06849</cdr:y>
    </cdr:from>
    <cdr:to>
      <cdr:x>0.95229</cdr:x>
      <cdr:y>0.19026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665825" y="416141"/>
          <a:ext cx="8193349" cy="73980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en-AU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Total PBS Prescriptions for Dexamfetamine, Ritalin 10, Concerta, Strattera, Ritalin LA &amp; Lisdexamfetamine  </a:t>
          </a:r>
        </a:p>
        <a:p xmlns:a="http://schemas.openxmlformats.org/drawingml/2006/main">
          <a:endParaRPr lang="en-AU" sz="6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n-AU" sz="60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Dexamfetamine (PBS number 1165H has been on the PBS since 1992; Attenta - Ritalin 10 (PBS item number 8839F) -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purposes.                                                                       </a:t>
          </a:r>
        </a:p>
        <a:p xmlns:a="http://schemas.openxmlformats.org/drawingml/2006/main">
          <a:endParaRPr lang="en-AU" sz="1100"/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absoluteAnchor>
    <xdr:pos x="0" y="0"/>
    <xdr:ext cx="9303058" cy="60756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0.xml><?xml version="1.0" encoding="utf-8"?>
<c:userShapes xmlns:c="http://schemas.openxmlformats.org/drawingml/2006/chart">
  <cdr:relSizeAnchor xmlns:cdr="http://schemas.openxmlformats.org/drawingml/2006/chartDrawing">
    <cdr:from>
      <cdr:x>0.06362</cdr:x>
      <cdr:y>0.07002</cdr:y>
    </cdr:from>
    <cdr:to>
      <cdr:x>0.95731</cdr:x>
      <cdr:y>0.18721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591845" y="425388"/>
          <a:ext cx="8314030" cy="7120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Total PBS Prescriptions for Dexamfetamine, Ritalin 10, Concerta, Strattera, Ritalin LA &amp; Lisdexamfetamine</a:t>
          </a:r>
          <a:r>
            <a:rPr lang="en-AU" sz="600" b="1" baseline="0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</a:p>
        <a:p xmlns:a="http://schemas.openxmlformats.org/drawingml/2006/main">
          <a:pPr algn="ctr"/>
          <a:endParaRPr lang="en-AU" sz="600" b="1" baseline="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n-AU" sz="600">
              <a:latin typeface="Arial" panose="020B0604020202020204" pitchFamily="34" charset="0"/>
              <a:cs typeface="Arial" panose="020B0604020202020204" pitchFamily="34" charset="0"/>
            </a:rPr>
            <a:t>Dexamfetamine (PBS number 1165H has been on the PBS since 1992; Attenta - Ritalin 10 (PBS item number 8839F) -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</a:t>
          </a:r>
        </a:p>
      </cdr:txBody>
    </cdr:sp>
  </cdr:relSizeAnchor>
  <cdr:relSizeAnchor xmlns:cdr="http://schemas.openxmlformats.org/drawingml/2006/chartDrawing">
    <cdr:from>
      <cdr:x>0.07952</cdr:x>
      <cdr:y>0.07306</cdr:y>
    </cdr:from>
    <cdr:to>
      <cdr:x>0.94135</cdr:x>
      <cdr:y>0.11263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739806" y="443883"/>
          <a:ext cx="8017645" cy="2404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AU" sz="1100"/>
        </a:p>
      </cdr:txBody>
    </cdr:sp>
  </cdr:relSizeAnchor>
</c:userShapes>
</file>

<file path=xl/drawings/drawing11.xml><?xml version="1.0" encoding="utf-8"?>
<xdr:wsDr xmlns:xdr="http://schemas.openxmlformats.org/drawingml/2006/spreadsheetDrawing" xmlns:a="http://schemas.openxmlformats.org/drawingml/2006/main">
  <xdr:absoluteAnchor>
    <xdr:pos x="0" y="0"/>
    <xdr:ext cx="9303058" cy="60756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2.xml><?xml version="1.0" encoding="utf-8"?>
<c:userShapes xmlns:c="http://schemas.openxmlformats.org/drawingml/2006/chart">
  <cdr:relSizeAnchor xmlns:cdr="http://schemas.openxmlformats.org/drawingml/2006/chartDrawing">
    <cdr:from>
      <cdr:x>0.0497</cdr:x>
      <cdr:y>0.10502</cdr:y>
    </cdr:from>
    <cdr:to>
      <cdr:x>0.94533</cdr:x>
      <cdr:y>0.1933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62379" y="638083"/>
          <a:ext cx="8332063" cy="5363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AU" sz="1100"/>
        </a:p>
      </cdr:txBody>
    </cdr:sp>
  </cdr:relSizeAnchor>
  <cdr:relSizeAnchor xmlns:cdr="http://schemas.openxmlformats.org/drawingml/2006/chartDrawing">
    <cdr:from>
      <cdr:x>0.07256</cdr:x>
      <cdr:y>0.05632</cdr:y>
    </cdr:from>
    <cdr:to>
      <cdr:x>0.94533</cdr:x>
      <cdr:y>0.1796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675073" y="342159"/>
          <a:ext cx="8119369" cy="749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Total PBS Prescriptions for Dexamfetamine, Ritalin 10, Concerta, Strattera, Ritalin LA &amp; Lisdexamfetamine </a:t>
          </a:r>
        </a:p>
        <a:p xmlns:a="http://schemas.openxmlformats.org/drawingml/2006/main">
          <a:pPr algn="ctr"/>
          <a:endParaRPr lang="en-AU" sz="600" b="1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n-AU" sz="60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Dexamfetamine (PBS number 1165H has been on the PBS since 1992; Attenta - Ritalin 10 (PBS item number 8839F) -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purposes.                                                                       </a:t>
          </a:r>
        </a:p>
        <a:p xmlns:a="http://schemas.openxmlformats.org/drawingml/2006/main">
          <a:pPr algn="ctr"/>
          <a:r>
            <a:rPr lang="en-AU" sz="1100">
              <a:solidFill>
                <a:schemeClr val="tx2">
                  <a:lumMod val="50000"/>
                </a:schemeClr>
              </a:solidFill>
            </a:rPr>
            <a:t> </a:t>
          </a:r>
        </a:p>
      </cdr:txBody>
    </cdr:sp>
  </cdr:relSizeAnchor>
</c:userShapes>
</file>

<file path=xl/drawings/drawing13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691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4.xml><?xml version="1.0" encoding="utf-8"?>
<c:userShapes xmlns:c="http://schemas.openxmlformats.org/drawingml/2006/chart">
  <cdr:relSizeAnchor xmlns:cdr="http://schemas.openxmlformats.org/drawingml/2006/chartDrawing">
    <cdr:from>
      <cdr:x>0.0666</cdr:x>
      <cdr:y>0.06088</cdr:y>
    </cdr:from>
    <cdr:to>
      <cdr:x>0.94831</cdr:x>
      <cdr:y>0.18284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19726" y="369489"/>
          <a:ext cx="8204481" cy="7402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Total PBS Prescriptions for Dexamfetamine, Ritalin 10, Concerta, Strattera, Ritalin LA &amp; Lisdexamfetamine </a:t>
          </a:r>
        </a:p>
        <a:p xmlns:a="http://schemas.openxmlformats.org/drawingml/2006/main">
          <a:endParaRPr lang="en-AU" sz="600" b="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pPr algn="ctr"/>
          <a:r>
            <a:rPr lang="en-AU" sz="600" b="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Dexamfetamine (PBS number 1165H has been on the PBS since 1992; Attenta - Ritalin 10 (PBS item number 8839F) -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purposes.         </a:t>
          </a:r>
          <a:r>
            <a:rPr lang="en-AU" sz="600" b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</a:t>
          </a:r>
        </a:p>
        <a:p xmlns:a="http://schemas.openxmlformats.org/drawingml/2006/main">
          <a:endParaRPr lang="en-AU" sz="600" b="0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AU" sz="1000" b="1">
            <a:latin typeface="Arial" panose="020B0604020202020204" pitchFamily="34" charset="0"/>
            <a:cs typeface="Arial" panose="020B0604020202020204" pitchFamily="34" charset="0"/>
          </a:endParaRPr>
        </a:p>
        <a:p xmlns:a="http://schemas.openxmlformats.org/drawingml/2006/main">
          <a:endParaRPr lang="en-AU" sz="600" b="1">
            <a:latin typeface="Arial" panose="020B0604020202020204" pitchFamily="34" charset="0"/>
            <a:cs typeface="Arial" panose="020B0604020202020204" pitchFamily="34" charset="0"/>
          </a:endParaRPr>
        </a:p>
      </cdr:txBody>
    </cdr:sp>
  </cdr:relSizeAnchor>
</c:userShapes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691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6.xml><?xml version="1.0" encoding="utf-8"?>
<c:userShapes xmlns:c="http://schemas.openxmlformats.org/drawingml/2006/chart">
  <cdr:relSizeAnchor xmlns:cdr="http://schemas.openxmlformats.org/drawingml/2006/chartDrawing">
    <cdr:from>
      <cdr:x>0.05666</cdr:x>
      <cdr:y>0.06697</cdr:y>
    </cdr:from>
    <cdr:to>
      <cdr:x>0.95626</cdr:x>
      <cdr:y>0.19026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27112" y="406893"/>
          <a:ext cx="8369053" cy="74905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AU" sz="1200" b="1">
              <a:solidFill>
                <a:srgbClr val="FF0000"/>
              </a:solidFill>
              <a:latin typeface="Arial" panose="020B0604020202020204" pitchFamily="34" charset="0"/>
              <a:cs typeface="Arial" panose="020B0604020202020204" pitchFamily="34" charset="0"/>
            </a:rPr>
            <a:t>Total PBS Prescriptions for Dexamfetamine, Ritalin 10, Concerta, Strattera, Ritalin LA &amp; Lisdexamfetamine  </a:t>
          </a:r>
        </a:p>
        <a:p xmlns:a="http://schemas.openxmlformats.org/drawingml/2006/main">
          <a:endParaRPr lang="en-AU" sz="600"/>
        </a:p>
        <a:p xmlns:a="http://schemas.openxmlformats.org/drawingml/2006/main">
          <a:pPr algn="ctr"/>
          <a:r>
            <a:rPr lang="en-AU" sz="600">
              <a:solidFill>
                <a:schemeClr val="tx2">
                  <a:lumMod val="50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Dexamfetamine (PBS number 1165H has been on the PBS since 1992; Attenta - Ritalin 10 (PBS item number 8839F) -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purposes.                                                                       </a:t>
          </a:r>
        </a:p>
      </cdr:txBody>
    </cdr:sp>
  </cdr:relSizeAnchor>
</c:userShapes>
</file>

<file path=xl/drawings/drawing17.xml><?xml version="1.0" encoding="utf-8"?>
<xdr:wsDr xmlns:xdr="http://schemas.openxmlformats.org/drawingml/2006/spreadsheetDrawing" xmlns:a="http://schemas.openxmlformats.org/drawingml/2006/main">
  <xdr:absoluteAnchor>
    <xdr:pos x="0" y="0"/>
    <xdr:ext cx="9305192" cy="606913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18.xml><?xml version="1.0" encoding="utf-8"?>
<c:userShapes xmlns:c="http://schemas.openxmlformats.org/drawingml/2006/chart">
  <cdr:relSizeAnchor xmlns:cdr="http://schemas.openxmlformats.org/drawingml/2006/chartDrawing">
    <cdr:from>
      <cdr:x>0.06064</cdr:x>
      <cdr:y>0.05175</cdr:y>
    </cdr:from>
    <cdr:to>
      <cdr:x>0.95626</cdr:x>
      <cdr:y>0.17199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564102" y="314417"/>
          <a:ext cx="8332063" cy="7305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Total PBS Prescriptions for Dexamfetamine, Ritalin 10, Concerta, Strattera, Ritalin LA &amp; Lisdexamfetamine </a:t>
          </a:r>
        </a:p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6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600" b="0" i="0" u="none" strike="noStrike" kern="0" cap="none" spc="0" normalizeH="0" baseline="0" noProof="0">
              <a:ln>
                <a:noFill/>
              </a:ln>
              <a:solidFill>
                <a:srgbClr val="1F497D">
                  <a:lumMod val="50000"/>
                </a:srgb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Dexamfetamine (PBS number 1165H has been on the PBS since 1992; Attenta - Ritalin 10 (PBS item number 8839F) -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</a:t>
          </a:r>
          <a:endParaRPr lang="en-AU" sz="1100"/>
        </a:p>
      </cdr:txBody>
    </cdr:sp>
  </cdr:relSizeAnchor>
</c:userShapes>
</file>

<file path=xl/drawings/drawing19.xml><?xml version="1.0" encoding="utf-8"?>
<xdr:wsDr xmlns:xdr="http://schemas.openxmlformats.org/drawingml/2006/spreadsheetDrawing" xmlns:a="http://schemas.openxmlformats.org/drawingml/2006/main">
  <xdr:absoluteAnchor>
    <xdr:pos x="0" y="0"/>
    <xdr:ext cx="9303058" cy="607565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0.0497</cdr:x>
      <cdr:y>0.05327</cdr:y>
    </cdr:from>
    <cdr:to>
      <cdr:x>0.96322</cdr:x>
      <cdr:y>0.17352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462378" y="323663"/>
          <a:ext cx="8498520" cy="73055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Total PBS Prescriptions for Dexamfetamine, Ritalin 10, Concerta, Strattera, Ritalin LA &amp; Lisdexamfetamine 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 xmlns:a="http://schemas.openxmlformats.org/drawingml/2006/main"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AU" sz="600" b="0" i="0" u="none" strike="noStrike" kern="0" cap="none" spc="0" normalizeH="0" baseline="0" noProof="0">
              <a:ln>
                <a:noFill/>
              </a:ln>
              <a:solidFill>
                <a:srgbClr val="1F497D">
                  <a:lumMod val="50000"/>
                </a:srgbClr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Dexamfetamine (PBS number 1165H has been on the PBS since 1992; Attenta - Ritalin 10 (PBS item number 8839F) - added to the PBS in August 2005; Concerta (PBS numbers 2387P, 2172H, 2388Q, 2432B) - added to the PBS in April 2007; Strattera (PBS numbers 9092M, 9093N, 9094P, 9095Q, 9096R) - added to the PBS in July 2007; PBS numbers 9289X and 9290Y added in Dec 2008; Ritalin LA (PBS items 2276T, 2280B, 2283E) - added to the PBS in April 2008; PBS item 3440C added in August 2010; Lisdexamfetamine (PBS item numbers 10486X, 10474G, 10492F) added to the PBS in September 2015. Source: medicareaustralia.gov.au - Disclaimer: Information on this graph has been collated by the CCHR National Office.  Before relying on this materiaal, users should independently verify its accuracy and relevance for their purposes.         </a:t>
          </a:r>
          <a:r>
            <a:rPr kumimoji="0" lang="en-AU" sz="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                                                             </a:t>
          </a:r>
        </a:p>
        <a:p xmlns:a="http://schemas.openxmlformats.org/drawingml/2006/main"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AU" sz="6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0"/>
  <sheetViews>
    <sheetView topLeftCell="A16" workbookViewId="0">
      <selection activeCell="R40" sqref="R40"/>
    </sheetView>
  </sheetViews>
  <sheetFormatPr defaultRowHeight="12.75" x14ac:dyDescent="0.2"/>
  <cols>
    <col min="1" max="1" width="10.140625" style="6" bestFit="1" customWidth="1"/>
    <col min="2" max="2" width="7.5703125" style="7" bestFit="1" customWidth="1"/>
    <col min="3" max="3" width="10.140625" style="6" bestFit="1" customWidth="1"/>
    <col min="4" max="4" width="7.5703125" style="7" bestFit="1" customWidth="1"/>
    <col min="5" max="5" width="10.140625" style="6" bestFit="1" customWidth="1"/>
    <col min="6" max="6" width="7.5703125" style="7" bestFit="1" customWidth="1"/>
    <col min="7" max="7" width="10.140625" style="6" bestFit="1" customWidth="1"/>
    <col min="8" max="8" width="6.5703125" style="7" bestFit="1" customWidth="1"/>
    <col min="9" max="9" width="10.140625" style="6" bestFit="1" customWidth="1"/>
    <col min="10" max="10" width="7.5703125" style="7" bestFit="1" customWidth="1"/>
    <col min="11" max="11" width="10.140625" style="6" bestFit="1" customWidth="1"/>
    <col min="12" max="12" width="6.5703125" style="7" bestFit="1" customWidth="1"/>
    <col min="13" max="13" width="10.140625" style="6" bestFit="1" customWidth="1"/>
    <col min="14" max="14" width="6.5703125" style="7" bestFit="1" customWidth="1"/>
    <col min="15" max="15" width="10.140625" style="6" bestFit="1" customWidth="1"/>
    <col min="16" max="16" width="5.5703125" style="7" bestFit="1" customWidth="1"/>
    <col min="17" max="17" width="10.140625" style="6" bestFit="1" customWidth="1"/>
    <col min="18" max="18" width="9" style="8" bestFit="1" customWidth="1"/>
    <col min="19" max="19" width="10.7109375" style="6" bestFit="1" customWidth="1"/>
    <col min="20" max="20" width="6.7109375" style="6" customWidth="1"/>
    <col min="21" max="21" width="7.28515625" style="6" bestFit="1" customWidth="1"/>
    <col min="22" max="22" width="6.7109375" style="6" customWidth="1"/>
    <col min="23" max="23" width="7.140625" style="6" bestFit="1" customWidth="1"/>
    <col min="24" max="24" width="6.7109375" style="6" customWidth="1"/>
    <col min="25" max="26" width="7.28515625" style="6" bestFit="1" customWidth="1"/>
    <col min="27" max="27" width="7.85546875" style="6" customWidth="1"/>
    <col min="28" max="16384" width="9.140625" style="6"/>
  </cols>
  <sheetData>
    <row r="1" spans="1:27" s="28" customFormat="1" ht="18.75" x14ac:dyDescent="0.3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8"/>
    </row>
    <row r="2" spans="1:27" ht="15" x14ac:dyDescent="0.25">
      <c r="A2" s="51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3"/>
    </row>
    <row r="3" spans="1:27" s="2" customFormat="1" x14ac:dyDescent="0.2">
      <c r="A3" s="54" t="s">
        <v>78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50"/>
    </row>
    <row r="4" spans="1:27" s="2" customFormat="1" x14ac:dyDescent="0.2">
      <c r="A4" s="54" t="s">
        <v>1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50"/>
    </row>
    <row r="5" spans="1:27" s="2" customFormat="1" x14ac:dyDescent="0.2">
      <c r="A5" s="54" t="s">
        <v>2</v>
      </c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50"/>
    </row>
    <row r="6" spans="1:27" s="2" customFormat="1" x14ac:dyDescent="0.2">
      <c r="A6" s="54" t="s">
        <v>3</v>
      </c>
      <c r="B6" s="49"/>
      <c r="C6" s="49"/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50"/>
    </row>
    <row r="7" spans="1:27" s="2" customFormat="1" x14ac:dyDescent="0.2">
      <c r="A7" s="54" t="s">
        <v>4</v>
      </c>
      <c r="B7" s="49"/>
      <c r="C7" s="49"/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50"/>
    </row>
    <row r="8" spans="1:27" s="2" customFormat="1" x14ac:dyDescent="0.2">
      <c r="A8" s="54" t="s">
        <v>5</v>
      </c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50"/>
    </row>
    <row r="9" spans="1:27" ht="15" x14ac:dyDescent="0.25">
      <c r="A9" s="51"/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  <c r="P9" s="55"/>
      <c r="Q9" s="55"/>
      <c r="R9" s="53"/>
    </row>
    <row r="10" spans="1:27" s="3" customFormat="1" x14ac:dyDescent="0.2">
      <c r="A10" s="48" t="s">
        <v>6</v>
      </c>
      <c r="B10" s="49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50"/>
    </row>
    <row r="11" spans="1:27" s="3" customFormat="1" x14ac:dyDescent="0.2">
      <c r="A11" s="71" t="s">
        <v>7</v>
      </c>
      <c r="B11" s="72"/>
      <c r="C11" s="72"/>
      <c r="D11" s="72"/>
      <c r="E11" s="72"/>
      <c r="F11" s="72"/>
      <c r="G11" s="72"/>
      <c r="H11" s="72"/>
      <c r="I11" s="72"/>
      <c r="J11" s="72"/>
      <c r="K11" s="72"/>
      <c r="L11" s="72"/>
      <c r="M11" s="72"/>
      <c r="N11" s="72"/>
      <c r="O11" s="72"/>
      <c r="P11" s="72"/>
      <c r="Q11" s="72"/>
      <c r="R11" s="73"/>
    </row>
    <row r="12" spans="1:27" ht="15.75" thickBot="1" x14ac:dyDescent="0.3">
      <c r="A12" s="51"/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3"/>
    </row>
    <row r="13" spans="1:27" s="1" customFormat="1" ht="26.25" thickBot="1" x14ac:dyDescent="0.25">
      <c r="A13" s="46" t="s">
        <v>8</v>
      </c>
      <c r="B13" s="47" t="s">
        <v>9</v>
      </c>
      <c r="C13" s="46" t="s">
        <v>8</v>
      </c>
      <c r="D13" s="47" t="s">
        <v>10</v>
      </c>
      <c r="E13" s="46" t="s">
        <v>8</v>
      </c>
      <c r="F13" s="47" t="s">
        <v>11</v>
      </c>
      <c r="G13" s="46" t="s">
        <v>8</v>
      </c>
      <c r="H13" s="47" t="s">
        <v>12</v>
      </c>
      <c r="I13" s="46" t="s">
        <v>8</v>
      </c>
      <c r="J13" s="47" t="s">
        <v>13</v>
      </c>
      <c r="K13" s="46" t="s">
        <v>8</v>
      </c>
      <c r="L13" s="47" t="s">
        <v>14</v>
      </c>
      <c r="M13" s="46" t="s">
        <v>8</v>
      </c>
      <c r="N13" s="47" t="s">
        <v>15</v>
      </c>
      <c r="O13" s="46" t="s">
        <v>8</v>
      </c>
      <c r="P13" s="47" t="s">
        <v>16</v>
      </c>
      <c r="Q13" s="46" t="s">
        <v>8</v>
      </c>
      <c r="R13" s="47" t="s">
        <v>17</v>
      </c>
      <c r="S13" s="4"/>
      <c r="T13" s="4"/>
      <c r="U13" s="4"/>
      <c r="V13" s="4"/>
      <c r="W13" s="4"/>
      <c r="X13" s="4"/>
      <c r="Y13" s="4"/>
      <c r="Z13" s="4"/>
      <c r="AA13" s="4"/>
    </row>
    <row r="14" spans="1:27" x14ac:dyDescent="0.2">
      <c r="A14" s="61" t="s">
        <v>18</v>
      </c>
      <c r="B14" s="62">
        <v>6253</v>
      </c>
      <c r="C14" s="44" t="s">
        <v>18</v>
      </c>
      <c r="D14" s="43">
        <v>1590</v>
      </c>
      <c r="E14" s="26" t="s">
        <v>18</v>
      </c>
      <c r="F14" s="43">
        <v>2555</v>
      </c>
      <c r="G14" s="26" t="s">
        <v>18</v>
      </c>
      <c r="H14" s="43">
        <v>2250</v>
      </c>
      <c r="I14" s="26" t="s">
        <v>18</v>
      </c>
      <c r="J14" s="43">
        <v>3450</v>
      </c>
      <c r="K14" s="44" t="s">
        <v>18</v>
      </c>
      <c r="L14" s="45">
        <v>191</v>
      </c>
      <c r="M14" s="26" t="s">
        <v>18</v>
      </c>
      <c r="N14" s="45">
        <v>190</v>
      </c>
      <c r="O14" s="26" t="s">
        <v>18</v>
      </c>
      <c r="P14" s="45">
        <v>80</v>
      </c>
      <c r="Q14" s="26" t="s">
        <v>18</v>
      </c>
      <c r="R14" s="27">
        <f>SUM(B14+D14+F14+H14+J14+L14+N14+P14)</f>
        <v>16559</v>
      </c>
      <c r="S14" s="3"/>
      <c r="T14" s="3"/>
      <c r="U14" s="3"/>
      <c r="V14" s="3"/>
      <c r="W14" s="3"/>
      <c r="X14" s="3"/>
      <c r="Y14" s="3"/>
      <c r="Z14" s="3"/>
      <c r="AA14" s="3"/>
    </row>
    <row r="15" spans="1:27" x14ac:dyDescent="0.2">
      <c r="A15" s="26" t="s">
        <v>19</v>
      </c>
      <c r="B15" s="43">
        <v>12402</v>
      </c>
      <c r="C15" s="44" t="s">
        <v>19</v>
      </c>
      <c r="D15" s="43">
        <v>3379</v>
      </c>
      <c r="E15" s="26" t="s">
        <v>19</v>
      </c>
      <c r="F15" s="43">
        <v>4606</v>
      </c>
      <c r="G15" s="26" t="s">
        <v>19</v>
      </c>
      <c r="H15" s="43">
        <v>3940</v>
      </c>
      <c r="I15" s="26" t="s">
        <v>19</v>
      </c>
      <c r="J15" s="43">
        <v>7879</v>
      </c>
      <c r="K15" s="44" t="s">
        <v>19</v>
      </c>
      <c r="L15" s="45">
        <v>435</v>
      </c>
      <c r="M15" s="26" t="s">
        <v>19</v>
      </c>
      <c r="N15" s="45">
        <v>460</v>
      </c>
      <c r="O15" s="26" t="s">
        <v>19</v>
      </c>
      <c r="P15" s="45">
        <v>137</v>
      </c>
      <c r="Q15" s="26" t="s">
        <v>19</v>
      </c>
      <c r="R15" s="27">
        <f t="shared" ref="R15:R39" si="0">SUM(B15+D15+F15+H15+J15+L15+N15+P15)</f>
        <v>33238</v>
      </c>
      <c r="S15" s="3"/>
      <c r="T15" s="3"/>
      <c r="U15" s="3"/>
      <c r="V15" s="3"/>
      <c r="W15" s="3"/>
      <c r="X15" s="3"/>
      <c r="Y15" s="3"/>
      <c r="Z15" s="3"/>
      <c r="AA15" s="3"/>
    </row>
    <row r="16" spans="1:27" x14ac:dyDescent="0.2">
      <c r="A16" s="26" t="s">
        <v>20</v>
      </c>
      <c r="B16" s="43">
        <v>23340</v>
      </c>
      <c r="C16" s="44" t="s">
        <v>20</v>
      </c>
      <c r="D16" s="43">
        <v>7238</v>
      </c>
      <c r="E16" s="26" t="s">
        <v>20</v>
      </c>
      <c r="F16" s="43">
        <v>7864</v>
      </c>
      <c r="G16" s="26" t="s">
        <v>20</v>
      </c>
      <c r="H16" s="43">
        <v>6502</v>
      </c>
      <c r="I16" s="26" t="s">
        <v>20</v>
      </c>
      <c r="J16" s="43">
        <v>14772</v>
      </c>
      <c r="K16" s="44" t="s">
        <v>20</v>
      </c>
      <c r="L16" s="43">
        <v>1243</v>
      </c>
      <c r="M16" s="26" t="s">
        <v>20</v>
      </c>
      <c r="N16" s="45">
        <v>973</v>
      </c>
      <c r="O16" s="26" t="s">
        <v>20</v>
      </c>
      <c r="P16" s="45">
        <v>405</v>
      </c>
      <c r="Q16" s="26" t="s">
        <v>20</v>
      </c>
      <c r="R16" s="27">
        <f t="shared" si="0"/>
        <v>62337</v>
      </c>
      <c r="S16" s="29"/>
      <c r="T16" s="29"/>
      <c r="U16" s="29"/>
      <c r="V16" s="29"/>
      <c r="W16" s="29"/>
      <c r="X16" s="29"/>
      <c r="Y16" s="29"/>
      <c r="Z16" s="29"/>
      <c r="AA16" s="29"/>
    </row>
    <row r="17" spans="1:27" x14ac:dyDescent="0.2">
      <c r="A17" s="26" t="s">
        <v>21</v>
      </c>
      <c r="B17" s="43">
        <v>34377</v>
      </c>
      <c r="C17" s="44" t="s">
        <v>21</v>
      </c>
      <c r="D17" s="43">
        <v>12497</v>
      </c>
      <c r="E17" s="26" t="s">
        <v>21</v>
      </c>
      <c r="F17" s="43">
        <v>12216</v>
      </c>
      <c r="G17" s="26" t="s">
        <v>21</v>
      </c>
      <c r="H17" s="43">
        <v>9871</v>
      </c>
      <c r="I17" s="26" t="s">
        <v>21</v>
      </c>
      <c r="J17" s="43">
        <v>23105</v>
      </c>
      <c r="K17" s="44" t="s">
        <v>21</v>
      </c>
      <c r="L17" s="43">
        <v>2377</v>
      </c>
      <c r="M17" s="26" t="s">
        <v>21</v>
      </c>
      <c r="N17" s="43">
        <v>1478</v>
      </c>
      <c r="O17" s="26" t="s">
        <v>21</v>
      </c>
      <c r="P17" s="45">
        <v>718</v>
      </c>
      <c r="Q17" s="26" t="s">
        <v>21</v>
      </c>
      <c r="R17" s="27">
        <f t="shared" si="0"/>
        <v>96639</v>
      </c>
      <c r="S17" s="29"/>
      <c r="T17" s="29"/>
      <c r="U17" s="29"/>
      <c r="V17" s="29"/>
      <c r="W17" s="29"/>
      <c r="X17" s="29"/>
      <c r="Y17" s="29"/>
      <c r="Z17" s="29"/>
      <c r="AA17" s="29"/>
    </row>
    <row r="18" spans="1:27" x14ac:dyDescent="0.2">
      <c r="A18" s="26" t="s">
        <v>22</v>
      </c>
      <c r="B18" s="43">
        <v>43392</v>
      </c>
      <c r="C18" s="44" t="s">
        <v>22</v>
      </c>
      <c r="D18" s="43">
        <v>16988</v>
      </c>
      <c r="E18" s="26" t="s">
        <v>22</v>
      </c>
      <c r="F18" s="43">
        <v>17558</v>
      </c>
      <c r="G18" s="26" t="s">
        <v>22</v>
      </c>
      <c r="H18" s="43">
        <v>14129</v>
      </c>
      <c r="I18" s="26" t="s">
        <v>22</v>
      </c>
      <c r="J18" s="43">
        <v>33619</v>
      </c>
      <c r="K18" s="44" t="s">
        <v>22</v>
      </c>
      <c r="L18" s="43">
        <v>3273</v>
      </c>
      <c r="M18" s="26" t="s">
        <v>22</v>
      </c>
      <c r="N18" s="43">
        <v>1772</v>
      </c>
      <c r="O18" s="26" t="s">
        <v>22</v>
      </c>
      <c r="P18" s="45">
        <v>629</v>
      </c>
      <c r="Q18" s="26" t="s">
        <v>22</v>
      </c>
      <c r="R18" s="27">
        <f t="shared" si="0"/>
        <v>131360</v>
      </c>
      <c r="S18" s="29"/>
      <c r="T18" s="29"/>
      <c r="U18" s="29"/>
      <c r="V18" s="29"/>
      <c r="W18" s="29"/>
      <c r="X18" s="29"/>
      <c r="Y18" s="29"/>
      <c r="Z18" s="29"/>
      <c r="AA18" s="29"/>
    </row>
    <row r="19" spans="1:27" x14ac:dyDescent="0.2">
      <c r="A19" s="26" t="s">
        <v>23</v>
      </c>
      <c r="B19" s="43">
        <v>49478</v>
      </c>
      <c r="C19" s="44" t="s">
        <v>23</v>
      </c>
      <c r="D19" s="43">
        <v>22367</v>
      </c>
      <c r="E19" s="26" t="s">
        <v>23</v>
      </c>
      <c r="F19" s="43">
        <v>21823</v>
      </c>
      <c r="G19" s="26" t="s">
        <v>23</v>
      </c>
      <c r="H19" s="43">
        <v>17031</v>
      </c>
      <c r="I19" s="26" t="s">
        <v>23</v>
      </c>
      <c r="J19" s="43">
        <v>44410</v>
      </c>
      <c r="K19" s="44" t="s">
        <v>23</v>
      </c>
      <c r="L19" s="43">
        <v>4857</v>
      </c>
      <c r="M19" s="26" t="s">
        <v>23</v>
      </c>
      <c r="N19" s="43">
        <v>1952</v>
      </c>
      <c r="O19" s="26" t="s">
        <v>23</v>
      </c>
      <c r="P19" s="45">
        <v>713</v>
      </c>
      <c r="Q19" s="26" t="s">
        <v>23</v>
      </c>
      <c r="R19" s="27">
        <f t="shared" si="0"/>
        <v>162631</v>
      </c>
      <c r="S19" s="29"/>
      <c r="T19" s="29"/>
      <c r="U19" s="29"/>
      <c r="V19" s="29"/>
      <c r="W19" s="29"/>
      <c r="X19" s="29"/>
      <c r="Y19" s="29"/>
      <c r="Z19" s="29"/>
      <c r="AA19" s="29"/>
    </row>
    <row r="20" spans="1:27" x14ac:dyDescent="0.2">
      <c r="A20" s="26" t="s">
        <v>24</v>
      </c>
      <c r="B20" s="43">
        <v>56479</v>
      </c>
      <c r="C20" s="44" t="s">
        <v>24</v>
      </c>
      <c r="D20" s="43">
        <v>27896</v>
      </c>
      <c r="E20" s="26" t="s">
        <v>24</v>
      </c>
      <c r="F20" s="43">
        <v>24746</v>
      </c>
      <c r="G20" s="26" t="s">
        <v>24</v>
      </c>
      <c r="H20" s="43">
        <v>19320</v>
      </c>
      <c r="I20" s="26" t="s">
        <v>24</v>
      </c>
      <c r="J20" s="43">
        <v>54841</v>
      </c>
      <c r="K20" s="44" t="s">
        <v>24</v>
      </c>
      <c r="L20" s="43">
        <v>6009</v>
      </c>
      <c r="M20" s="26" t="s">
        <v>24</v>
      </c>
      <c r="N20" s="43">
        <v>2163</v>
      </c>
      <c r="O20" s="26" t="s">
        <v>24</v>
      </c>
      <c r="P20" s="45">
        <v>706</v>
      </c>
      <c r="Q20" s="26" t="s">
        <v>24</v>
      </c>
      <c r="R20" s="27">
        <f t="shared" si="0"/>
        <v>192160</v>
      </c>
      <c r="S20" s="29"/>
      <c r="T20" s="29"/>
      <c r="U20" s="29"/>
      <c r="V20" s="29"/>
      <c r="W20" s="29"/>
      <c r="X20" s="29"/>
      <c r="Y20" s="29"/>
      <c r="Z20" s="29"/>
      <c r="AA20" s="29"/>
    </row>
    <row r="21" spans="1:27" x14ac:dyDescent="0.2">
      <c r="A21" s="26" t="s">
        <v>25</v>
      </c>
      <c r="B21" s="43">
        <v>61088</v>
      </c>
      <c r="C21" s="44" t="s">
        <v>25</v>
      </c>
      <c r="D21" s="43">
        <v>32029</v>
      </c>
      <c r="E21" s="26" t="s">
        <v>25</v>
      </c>
      <c r="F21" s="43">
        <v>29443</v>
      </c>
      <c r="G21" s="26" t="s">
        <v>25</v>
      </c>
      <c r="H21" s="43">
        <v>19253</v>
      </c>
      <c r="I21" s="26" t="s">
        <v>25</v>
      </c>
      <c r="J21" s="43">
        <v>64701</v>
      </c>
      <c r="K21" s="44" t="s">
        <v>25</v>
      </c>
      <c r="L21" s="43">
        <v>7661</v>
      </c>
      <c r="M21" s="26" t="s">
        <v>25</v>
      </c>
      <c r="N21" s="43">
        <v>2632</v>
      </c>
      <c r="O21" s="26" t="s">
        <v>25</v>
      </c>
      <c r="P21" s="45">
        <v>866</v>
      </c>
      <c r="Q21" s="26" t="s">
        <v>25</v>
      </c>
      <c r="R21" s="27">
        <f t="shared" si="0"/>
        <v>217673</v>
      </c>
      <c r="S21" s="29"/>
      <c r="T21" s="29"/>
      <c r="U21" s="29"/>
      <c r="V21" s="29"/>
      <c r="W21" s="29"/>
      <c r="X21" s="29"/>
      <c r="Y21" s="29"/>
      <c r="Z21" s="29"/>
      <c r="AA21" s="29"/>
    </row>
    <row r="22" spans="1:27" x14ac:dyDescent="0.2">
      <c r="A22" s="26" t="s">
        <v>26</v>
      </c>
      <c r="B22" s="43">
        <v>62674</v>
      </c>
      <c r="C22" s="44" t="s">
        <v>26</v>
      </c>
      <c r="D22" s="43">
        <v>33911</v>
      </c>
      <c r="E22" s="26" t="s">
        <v>26</v>
      </c>
      <c r="F22" s="43">
        <v>33233</v>
      </c>
      <c r="G22" s="26" t="s">
        <v>26</v>
      </c>
      <c r="H22" s="43">
        <v>18571</v>
      </c>
      <c r="I22" s="26" t="s">
        <v>26</v>
      </c>
      <c r="J22" s="43">
        <v>73199</v>
      </c>
      <c r="K22" s="44" t="s">
        <v>26</v>
      </c>
      <c r="L22" s="43">
        <v>8808</v>
      </c>
      <c r="M22" s="26" t="s">
        <v>26</v>
      </c>
      <c r="N22" s="43">
        <v>2994</v>
      </c>
      <c r="O22" s="26" t="s">
        <v>26</v>
      </c>
      <c r="P22" s="45">
        <v>775</v>
      </c>
      <c r="Q22" s="26" t="s">
        <v>26</v>
      </c>
      <c r="R22" s="27">
        <f t="shared" si="0"/>
        <v>234165</v>
      </c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">
      <c r="A23" s="26" t="s">
        <v>27</v>
      </c>
      <c r="B23" s="43">
        <v>62017</v>
      </c>
      <c r="C23" s="44" t="s">
        <v>27</v>
      </c>
      <c r="D23" s="43">
        <v>32908</v>
      </c>
      <c r="E23" s="26" t="s">
        <v>27</v>
      </c>
      <c r="F23" s="43">
        <v>34613</v>
      </c>
      <c r="G23" s="26" t="s">
        <v>27</v>
      </c>
      <c r="H23" s="43">
        <v>18588</v>
      </c>
      <c r="I23" s="26" t="s">
        <v>27</v>
      </c>
      <c r="J23" s="43">
        <v>77809</v>
      </c>
      <c r="K23" s="44" t="s">
        <v>27</v>
      </c>
      <c r="L23" s="43">
        <v>9178</v>
      </c>
      <c r="M23" s="26" t="s">
        <v>27</v>
      </c>
      <c r="N23" s="43">
        <v>2971</v>
      </c>
      <c r="O23" s="26" t="s">
        <v>27</v>
      </c>
      <c r="P23" s="45">
        <v>730</v>
      </c>
      <c r="Q23" s="26" t="s">
        <v>27</v>
      </c>
      <c r="R23" s="27">
        <f t="shared" si="0"/>
        <v>238814</v>
      </c>
      <c r="S23" s="29"/>
      <c r="T23" s="29"/>
      <c r="U23" s="29"/>
      <c r="V23" s="29"/>
      <c r="W23" s="29"/>
      <c r="X23" s="29"/>
      <c r="Y23" s="29"/>
      <c r="Z23" s="29"/>
      <c r="AA23" s="29"/>
    </row>
    <row r="24" spans="1:27" x14ac:dyDescent="0.2">
      <c r="A24" s="26" t="s">
        <v>28</v>
      </c>
      <c r="B24" s="43">
        <v>62526</v>
      </c>
      <c r="C24" s="44" t="s">
        <v>28</v>
      </c>
      <c r="D24" s="43">
        <v>32984</v>
      </c>
      <c r="E24" s="26" t="s">
        <v>28</v>
      </c>
      <c r="F24" s="43">
        <v>36638</v>
      </c>
      <c r="G24" s="26" t="s">
        <v>28</v>
      </c>
      <c r="H24" s="43">
        <v>19667</v>
      </c>
      <c r="I24" s="26" t="s">
        <v>28</v>
      </c>
      <c r="J24" s="43">
        <v>85926</v>
      </c>
      <c r="K24" s="44" t="s">
        <v>28</v>
      </c>
      <c r="L24" s="43">
        <v>9129</v>
      </c>
      <c r="M24" s="26" t="s">
        <v>28</v>
      </c>
      <c r="N24" s="43">
        <v>3236</v>
      </c>
      <c r="O24" s="26" t="s">
        <v>28</v>
      </c>
      <c r="P24" s="45">
        <v>745</v>
      </c>
      <c r="Q24" s="26" t="s">
        <v>28</v>
      </c>
      <c r="R24" s="27">
        <f t="shared" si="0"/>
        <v>250851</v>
      </c>
      <c r="S24" s="29"/>
      <c r="T24" s="29"/>
      <c r="U24" s="29"/>
      <c r="V24" s="29"/>
      <c r="W24" s="29"/>
      <c r="X24" s="29"/>
      <c r="Y24" s="29"/>
      <c r="Z24" s="29"/>
      <c r="AA24" s="29"/>
    </row>
    <row r="25" spans="1:27" x14ac:dyDescent="0.2">
      <c r="A25" s="26" t="s">
        <v>29</v>
      </c>
      <c r="B25" s="43">
        <v>61568</v>
      </c>
      <c r="C25" s="44" t="s">
        <v>29</v>
      </c>
      <c r="D25" s="43">
        <v>31954</v>
      </c>
      <c r="E25" s="26" t="s">
        <v>29</v>
      </c>
      <c r="F25" s="43">
        <v>36190</v>
      </c>
      <c r="G25" s="26" t="s">
        <v>29</v>
      </c>
      <c r="H25" s="43">
        <v>20026</v>
      </c>
      <c r="I25" s="26" t="s">
        <v>29</v>
      </c>
      <c r="J25" s="43">
        <v>86187</v>
      </c>
      <c r="K25" s="44" t="s">
        <v>29</v>
      </c>
      <c r="L25" s="43">
        <v>8841</v>
      </c>
      <c r="M25" s="26" t="s">
        <v>29</v>
      </c>
      <c r="N25" s="43">
        <v>3204</v>
      </c>
      <c r="O25" s="26" t="s">
        <v>29</v>
      </c>
      <c r="P25" s="45">
        <v>736</v>
      </c>
      <c r="Q25" s="26" t="s">
        <v>29</v>
      </c>
      <c r="R25" s="27">
        <f t="shared" si="0"/>
        <v>248706</v>
      </c>
      <c r="S25" s="29"/>
      <c r="T25" s="29"/>
      <c r="U25" s="29"/>
      <c r="V25" s="29"/>
      <c r="W25" s="29"/>
      <c r="X25" s="29"/>
      <c r="Y25" s="29"/>
      <c r="Z25" s="29"/>
      <c r="AA25" s="29"/>
    </row>
    <row r="26" spans="1:27" x14ac:dyDescent="0.2">
      <c r="A26" s="26" t="s">
        <v>30</v>
      </c>
      <c r="B26" s="43">
        <v>57681</v>
      </c>
      <c r="C26" s="44" t="s">
        <v>30</v>
      </c>
      <c r="D26" s="43">
        <v>30512</v>
      </c>
      <c r="E26" s="26" t="s">
        <v>30</v>
      </c>
      <c r="F26" s="43">
        <v>36614</v>
      </c>
      <c r="G26" s="26" t="s">
        <v>30</v>
      </c>
      <c r="H26" s="43">
        <v>19495</v>
      </c>
      <c r="I26" s="26" t="s">
        <v>30</v>
      </c>
      <c r="J26" s="43">
        <v>76317</v>
      </c>
      <c r="K26" s="44" t="s">
        <v>30</v>
      </c>
      <c r="L26" s="43">
        <v>8522</v>
      </c>
      <c r="M26" s="26" t="s">
        <v>30</v>
      </c>
      <c r="N26" s="43">
        <v>3073</v>
      </c>
      <c r="O26" s="26" t="s">
        <v>30</v>
      </c>
      <c r="P26" s="45">
        <v>693</v>
      </c>
      <c r="Q26" s="26" t="s">
        <v>30</v>
      </c>
      <c r="R26" s="27">
        <f t="shared" si="0"/>
        <v>232907</v>
      </c>
      <c r="S26" s="29"/>
      <c r="T26" s="29"/>
      <c r="U26" s="29"/>
      <c r="V26" s="29"/>
      <c r="W26" s="29"/>
      <c r="X26" s="29"/>
      <c r="Y26" s="29"/>
      <c r="Z26" s="29"/>
      <c r="AA26" s="29"/>
    </row>
    <row r="27" spans="1:27" x14ac:dyDescent="0.2">
      <c r="A27" s="26" t="s">
        <v>31</v>
      </c>
      <c r="B27" s="43">
        <v>69906</v>
      </c>
      <c r="C27" s="44" t="s">
        <v>31</v>
      </c>
      <c r="D27" s="43">
        <v>38490</v>
      </c>
      <c r="E27" s="26" t="s">
        <v>31</v>
      </c>
      <c r="F27" s="43">
        <v>44086</v>
      </c>
      <c r="G27" s="26" t="s">
        <v>31</v>
      </c>
      <c r="H27" s="43">
        <v>19954</v>
      </c>
      <c r="I27" s="26" t="s">
        <v>31</v>
      </c>
      <c r="J27" s="43">
        <v>66191</v>
      </c>
      <c r="K27" s="44" t="s">
        <v>31</v>
      </c>
      <c r="L27" s="43">
        <v>10196</v>
      </c>
      <c r="M27" s="26" t="s">
        <v>31</v>
      </c>
      <c r="N27" s="43">
        <v>3368</v>
      </c>
      <c r="O27" s="26" t="s">
        <v>31</v>
      </c>
      <c r="P27" s="43">
        <v>1162</v>
      </c>
      <c r="Q27" s="26" t="s">
        <v>31</v>
      </c>
      <c r="R27" s="27">
        <f t="shared" si="0"/>
        <v>253353</v>
      </c>
      <c r="S27" s="29"/>
      <c r="T27" s="29"/>
      <c r="U27" s="29"/>
      <c r="V27" s="29"/>
      <c r="W27" s="29"/>
      <c r="X27" s="29"/>
      <c r="Y27" s="29"/>
      <c r="Z27" s="29"/>
      <c r="AA27" s="29"/>
    </row>
    <row r="28" spans="1:27" x14ac:dyDescent="0.2">
      <c r="A28" s="26" t="s">
        <v>32</v>
      </c>
      <c r="B28" s="43">
        <v>79981</v>
      </c>
      <c r="C28" s="44" t="s">
        <v>32</v>
      </c>
      <c r="D28" s="43">
        <v>43911</v>
      </c>
      <c r="E28" s="26" t="s">
        <v>32</v>
      </c>
      <c r="F28" s="43">
        <v>48882</v>
      </c>
      <c r="G28" s="26" t="s">
        <v>32</v>
      </c>
      <c r="H28" s="43">
        <v>19514</v>
      </c>
      <c r="I28" s="26" t="s">
        <v>32</v>
      </c>
      <c r="J28" s="43">
        <v>64339</v>
      </c>
      <c r="K28" s="44" t="s">
        <v>32</v>
      </c>
      <c r="L28" s="43">
        <v>10413</v>
      </c>
      <c r="M28" s="26" t="s">
        <v>32</v>
      </c>
      <c r="N28" s="43">
        <v>3828</v>
      </c>
      <c r="O28" s="26" t="s">
        <v>32</v>
      </c>
      <c r="P28" s="43">
        <v>1353</v>
      </c>
      <c r="Q28" s="26" t="s">
        <v>32</v>
      </c>
      <c r="R28" s="27">
        <f t="shared" si="0"/>
        <v>272221</v>
      </c>
      <c r="S28" s="29"/>
      <c r="T28" s="29"/>
      <c r="U28" s="29"/>
      <c r="V28" s="29"/>
      <c r="W28" s="29"/>
      <c r="X28" s="29"/>
      <c r="Y28" s="29"/>
      <c r="Z28" s="29"/>
      <c r="AA28" s="29"/>
    </row>
    <row r="29" spans="1:27" x14ac:dyDescent="0.2">
      <c r="A29" s="26" t="s">
        <v>33</v>
      </c>
      <c r="B29" s="43">
        <v>138081</v>
      </c>
      <c r="C29" s="44" t="s">
        <v>33</v>
      </c>
      <c r="D29" s="43">
        <v>66978</v>
      </c>
      <c r="E29" s="26" t="s">
        <v>33</v>
      </c>
      <c r="F29" s="43">
        <v>71711</v>
      </c>
      <c r="G29" s="26" t="s">
        <v>33</v>
      </c>
      <c r="H29" s="43">
        <v>21468</v>
      </c>
      <c r="I29" s="26" t="s">
        <v>33</v>
      </c>
      <c r="J29" s="43">
        <v>69168</v>
      </c>
      <c r="K29" s="44" t="s">
        <v>33</v>
      </c>
      <c r="L29" s="43">
        <v>13474</v>
      </c>
      <c r="M29" s="26" t="s">
        <v>33</v>
      </c>
      <c r="N29" s="43">
        <v>6836</v>
      </c>
      <c r="O29" s="26" t="s">
        <v>33</v>
      </c>
      <c r="P29" s="43">
        <v>2038</v>
      </c>
      <c r="Q29" s="26" t="s">
        <v>33</v>
      </c>
      <c r="R29" s="27">
        <f t="shared" si="0"/>
        <v>389754</v>
      </c>
      <c r="S29" s="29"/>
      <c r="T29" s="29"/>
      <c r="U29" s="29"/>
      <c r="V29" s="29"/>
      <c r="W29" s="29"/>
      <c r="X29" s="29"/>
      <c r="Y29" s="29"/>
      <c r="Z29" s="29"/>
      <c r="AA29" s="29"/>
    </row>
    <row r="30" spans="1:27" x14ac:dyDescent="0.2">
      <c r="A30" s="26" t="s">
        <v>34</v>
      </c>
      <c r="B30" s="43">
        <v>170634</v>
      </c>
      <c r="C30" s="44" t="s">
        <v>34</v>
      </c>
      <c r="D30" s="43">
        <v>80447</v>
      </c>
      <c r="E30" s="26" t="s">
        <v>34</v>
      </c>
      <c r="F30" s="43">
        <v>95900</v>
      </c>
      <c r="G30" s="26" t="s">
        <v>34</v>
      </c>
      <c r="H30" s="43">
        <v>23196</v>
      </c>
      <c r="I30" s="26" t="s">
        <v>34</v>
      </c>
      <c r="J30" s="43">
        <v>77305</v>
      </c>
      <c r="K30" s="44" t="s">
        <v>34</v>
      </c>
      <c r="L30" s="43">
        <v>14858</v>
      </c>
      <c r="M30" s="26" t="s">
        <v>34</v>
      </c>
      <c r="N30" s="43">
        <v>8636</v>
      </c>
      <c r="O30" s="26" t="s">
        <v>34</v>
      </c>
      <c r="P30" s="43">
        <v>2636</v>
      </c>
      <c r="Q30" s="26" t="s">
        <v>34</v>
      </c>
      <c r="R30" s="27">
        <f t="shared" si="0"/>
        <v>473612</v>
      </c>
      <c r="S30" s="29"/>
      <c r="T30" s="29"/>
      <c r="U30" s="29"/>
      <c r="V30" s="29"/>
      <c r="W30" s="29"/>
      <c r="X30" s="29"/>
      <c r="Y30" s="29"/>
      <c r="Z30" s="29"/>
      <c r="AA30" s="29"/>
    </row>
    <row r="31" spans="1:27" x14ac:dyDescent="0.2">
      <c r="A31" s="26" t="s">
        <v>35</v>
      </c>
      <c r="B31" s="43">
        <v>183781</v>
      </c>
      <c r="C31" s="44" t="s">
        <v>35</v>
      </c>
      <c r="D31" s="43">
        <v>85111</v>
      </c>
      <c r="E31" s="26" t="s">
        <v>35</v>
      </c>
      <c r="F31" s="43">
        <v>105514</v>
      </c>
      <c r="G31" s="26" t="s">
        <v>35</v>
      </c>
      <c r="H31" s="43">
        <v>23424</v>
      </c>
      <c r="I31" s="26" t="s">
        <v>35</v>
      </c>
      <c r="J31" s="43">
        <v>80965</v>
      </c>
      <c r="K31" s="44" t="s">
        <v>35</v>
      </c>
      <c r="L31" s="43">
        <v>15103</v>
      </c>
      <c r="M31" s="26" t="s">
        <v>35</v>
      </c>
      <c r="N31" s="43">
        <v>9528</v>
      </c>
      <c r="O31" s="26" t="s">
        <v>35</v>
      </c>
      <c r="P31" s="43">
        <v>2808</v>
      </c>
      <c r="Q31" s="26" t="s">
        <v>35</v>
      </c>
      <c r="R31" s="27">
        <f t="shared" si="0"/>
        <v>506234</v>
      </c>
      <c r="S31" s="29"/>
      <c r="T31" s="29"/>
      <c r="U31" s="29"/>
      <c r="V31" s="29"/>
      <c r="W31" s="29"/>
      <c r="X31" s="29"/>
      <c r="Y31" s="29"/>
      <c r="Z31" s="29"/>
      <c r="AA31" s="29"/>
    </row>
    <row r="32" spans="1:27" x14ac:dyDescent="0.2">
      <c r="A32" s="26" t="s">
        <v>36</v>
      </c>
      <c r="B32" s="43">
        <v>198738</v>
      </c>
      <c r="C32" s="44" t="s">
        <v>36</v>
      </c>
      <c r="D32" s="43">
        <v>89494</v>
      </c>
      <c r="E32" s="26" t="s">
        <v>36</v>
      </c>
      <c r="F32" s="43">
        <v>114346</v>
      </c>
      <c r="G32" s="26" t="s">
        <v>36</v>
      </c>
      <c r="H32" s="43">
        <v>23266</v>
      </c>
      <c r="I32" s="26" t="s">
        <v>36</v>
      </c>
      <c r="J32" s="43">
        <v>81520</v>
      </c>
      <c r="K32" s="44" t="s">
        <v>36</v>
      </c>
      <c r="L32" s="43">
        <v>15834</v>
      </c>
      <c r="M32" s="26" t="s">
        <v>36</v>
      </c>
      <c r="N32" s="43">
        <v>10815</v>
      </c>
      <c r="O32" s="26" t="s">
        <v>36</v>
      </c>
      <c r="P32" s="43">
        <v>2836</v>
      </c>
      <c r="Q32" s="26" t="s">
        <v>36</v>
      </c>
      <c r="R32" s="27">
        <f t="shared" si="0"/>
        <v>536849</v>
      </c>
      <c r="S32" s="29"/>
      <c r="T32" s="29"/>
      <c r="U32" s="29"/>
      <c r="V32" s="29"/>
      <c r="W32" s="29"/>
      <c r="X32" s="29"/>
      <c r="Y32" s="29"/>
      <c r="Z32" s="29"/>
      <c r="AA32" s="29"/>
    </row>
    <row r="33" spans="1:27" x14ac:dyDescent="0.2">
      <c r="A33" s="26" t="s">
        <v>37</v>
      </c>
      <c r="B33" s="43">
        <v>216695</v>
      </c>
      <c r="C33" s="44" t="s">
        <v>37</v>
      </c>
      <c r="D33" s="43">
        <v>96158</v>
      </c>
      <c r="E33" s="26" t="s">
        <v>37</v>
      </c>
      <c r="F33" s="43">
        <v>127940</v>
      </c>
      <c r="G33" s="26" t="s">
        <v>37</v>
      </c>
      <c r="H33" s="43">
        <v>24528</v>
      </c>
      <c r="I33" s="26" t="s">
        <v>37</v>
      </c>
      <c r="J33" s="43">
        <v>86844</v>
      </c>
      <c r="K33" s="44" t="s">
        <v>37</v>
      </c>
      <c r="L33" s="43">
        <v>17154</v>
      </c>
      <c r="M33" s="26" t="s">
        <v>37</v>
      </c>
      <c r="N33" s="43">
        <v>10937</v>
      </c>
      <c r="O33" s="26" t="s">
        <v>37</v>
      </c>
      <c r="P33" s="43">
        <v>3218</v>
      </c>
      <c r="Q33" s="26" t="s">
        <v>37</v>
      </c>
      <c r="R33" s="27">
        <f t="shared" si="0"/>
        <v>583474</v>
      </c>
      <c r="S33" s="29"/>
      <c r="T33" s="29"/>
      <c r="U33" s="29"/>
      <c r="V33" s="29"/>
      <c r="W33" s="29"/>
      <c r="X33" s="29"/>
      <c r="Y33" s="29"/>
      <c r="Z33" s="29"/>
      <c r="AA33" s="29"/>
    </row>
    <row r="34" spans="1:27" x14ac:dyDescent="0.2">
      <c r="A34" s="26" t="s">
        <v>38</v>
      </c>
      <c r="B34" s="43">
        <v>236731</v>
      </c>
      <c r="C34" s="44" t="s">
        <v>38</v>
      </c>
      <c r="D34" s="43">
        <v>105293</v>
      </c>
      <c r="E34" s="26" t="s">
        <v>38</v>
      </c>
      <c r="F34" s="43">
        <v>142849</v>
      </c>
      <c r="G34" s="26" t="s">
        <v>38</v>
      </c>
      <c r="H34" s="43">
        <v>26198</v>
      </c>
      <c r="I34" s="26" t="s">
        <v>38</v>
      </c>
      <c r="J34" s="43">
        <v>96230</v>
      </c>
      <c r="K34" s="44" t="s">
        <v>38</v>
      </c>
      <c r="L34" s="43">
        <v>17598</v>
      </c>
      <c r="M34" s="26" t="s">
        <v>38</v>
      </c>
      <c r="N34" s="43">
        <v>10874</v>
      </c>
      <c r="O34" s="26" t="s">
        <v>38</v>
      </c>
      <c r="P34" s="43">
        <v>3537</v>
      </c>
      <c r="Q34" s="26" t="s">
        <v>38</v>
      </c>
      <c r="R34" s="27">
        <f t="shared" si="0"/>
        <v>639310</v>
      </c>
      <c r="S34" s="29"/>
      <c r="T34" s="29"/>
      <c r="U34" s="29"/>
      <c r="V34" s="29"/>
      <c r="W34" s="29"/>
      <c r="X34" s="29"/>
      <c r="Y34" s="29"/>
      <c r="Z34" s="29"/>
      <c r="AA34" s="29"/>
    </row>
    <row r="35" spans="1:27" x14ac:dyDescent="0.2">
      <c r="A35" s="26" t="s">
        <v>39</v>
      </c>
      <c r="B35" s="43">
        <v>265397</v>
      </c>
      <c r="C35" s="44" t="s">
        <v>39</v>
      </c>
      <c r="D35" s="43">
        <v>120010</v>
      </c>
      <c r="E35" s="26" t="s">
        <v>39</v>
      </c>
      <c r="F35" s="43">
        <v>162670</v>
      </c>
      <c r="G35" s="26" t="s">
        <v>39</v>
      </c>
      <c r="H35" s="43">
        <v>28869</v>
      </c>
      <c r="I35" s="26" t="s">
        <v>39</v>
      </c>
      <c r="J35" s="43">
        <v>99712</v>
      </c>
      <c r="K35" s="44" t="s">
        <v>39</v>
      </c>
      <c r="L35" s="43">
        <v>18733</v>
      </c>
      <c r="M35" s="26" t="s">
        <v>39</v>
      </c>
      <c r="N35" s="43">
        <v>11694</v>
      </c>
      <c r="O35" s="26" t="s">
        <v>39</v>
      </c>
      <c r="P35" s="43">
        <v>4120</v>
      </c>
      <c r="Q35" s="26" t="s">
        <v>39</v>
      </c>
      <c r="R35" s="27">
        <f t="shared" si="0"/>
        <v>711205</v>
      </c>
      <c r="S35" s="29"/>
      <c r="T35" s="29"/>
      <c r="U35" s="29"/>
      <c r="V35" s="29"/>
      <c r="W35" s="29"/>
      <c r="X35" s="29"/>
      <c r="Y35" s="29"/>
      <c r="Z35" s="29"/>
      <c r="AA35" s="29"/>
    </row>
    <row r="36" spans="1:27" x14ac:dyDescent="0.2">
      <c r="A36" s="26" t="s">
        <v>40</v>
      </c>
      <c r="B36" s="43">
        <v>281034</v>
      </c>
      <c r="C36" s="44" t="s">
        <v>40</v>
      </c>
      <c r="D36" s="43">
        <v>127973</v>
      </c>
      <c r="E36" s="26" t="s">
        <v>40</v>
      </c>
      <c r="F36" s="43">
        <v>176674</v>
      </c>
      <c r="G36" s="26" t="s">
        <v>40</v>
      </c>
      <c r="H36" s="43">
        <v>29556</v>
      </c>
      <c r="I36" s="26" t="s">
        <v>40</v>
      </c>
      <c r="J36" s="43">
        <v>92534</v>
      </c>
      <c r="K36" s="44" t="s">
        <v>40</v>
      </c>
      <c r="L36" s="43">
        <v>18828</v>
      </c>
      <c r="M36" s="26" t="s">
        <v>40</v>
      </c>
      <c r="N36" s="43">
        <v>13074</v>
      </c>
      <c r="O36" s="26" t="s">
        <v>40</v>
      </c>
      <c r="P36" s="43">
        <v>4944</v>
      </c>
      <c r="Q36" s="26" t="s">
        <v>40</v>
      </c>
      <c r="R36" s="27">
        <f t="shared" si="0"/>
        <v>744617</v>
      </c>
      <c r="S36" s="29"/>
      <c r="T36" s="29"/>
      <c r="U36" s="29"/>
      <c r="V36" s="29"/>
      <c r="W36" s="29"/>
      <c r="X36" s="29"/>
      <c r="Y36" s="29"/>
      <c r="Z36" s="29"/>
      <c r="AA36" s="29"/>
    </row>
    <row r="37" spans="1:27" x14ac:dyDescent="0.2">
      <c r="A37" s="26" t="s">
        <v>41</v>
      </c>
      <c r="B37" s="43">
        <v>309549</v>
      </c>
      <c r="C37" s="44" t="s">
        <v>41</v>
      </c>
      <c r="D37" s="43">
        <v>148564</v>
      </c>
      <c r="E37" s="26" t="s">
        <v>41</v>
      </c>
      <c r="F37" s="43">
        <v>204940</v>
      </c>
      <c r="G37" s="26" t="s">
        <v>41</v>
      </c>
      <c r="H37" s="43">
        <v>32661</v>
      </c>
      <c r="I37" s="26" t="s">
        <v>41</v>
      </c>
      <c r="J37" s="43">
        <v>124901</v>
      </c>
      <c r="K37" s="44" t="s">
        <v>41</v>
      </c>
      <c r="L37" s="43">
        <v>20024</v>
      </c>
      <c r="M37" s="26" t="s">
        <v>41</v>
      </c>
      <c r="N37" s="43">
        <v>14964</v>
      </c>
      <c r="O37" s="26" t="s">
        <v>41</v>
      </c>
      <c r="P37" s="43">
        <v>5721</v>
      </c>
      <c r="Q37" s="26" t="s">
        <v>41</v>
      </c>
      <c r="R37" s="27">
        <f t="shared" si="0"/>
        <v>861324</v>
      </c>
      <c r="S37" s="29"/>
      <c r="T37" s="29"/>
      <c r="U37" s="29"/>
      <c r="V37" s="29"/>
      <c r="W37" s="29"/>
      <c r="X37" s="29"/>
      <c r="Y37" s="29"/>
      <c r="Z37" s="29"/>
      <c r="AA37" s="29"/>
    </row>
    <row r="38" spans="1:27" s="3" customFormat="1" x14ac:dyDescent="0.2">
      <c r="A38" s="26" t="s">
        <v>42</v>
      </c>
      <c r="B38" s="43">
        <f>SUM(dexamfetamine!C26+'Ritalin 10'!C26+Concerta!C135+'Strattera '!C231+'Ritalin LA'!C143+Lisdexamfetamine!C114)</f>
        <v>329514</v>
      </c>
      <c r="C38" s="44" t="s">
        <v>42</v>
      </c>
      <c r="D38" s="43">
        <f>SUM(dexamfetamine!D26+'Ritalin 10'!D26+Concerta!D135+'Strattera '!D231+'Ritalin LA'!D143+Lisdexamfetamine!D114)</f>
        <v>169051</v>
      </c>
      <c r="E38" s="26" t="s">
        <v>42</v>
      </c>
      <c r="F38" s="43">
        <f>SUM(dexamfetamine!E26+'Ritalin 10'!E26+Concerta!E135+'Strattera '!E231+'Ritalin LA'!E143+Lisdexamfetamine!E114)</f>
        <v>223546</v>
      </c>
      <c r="G38" s="26" t="s">
        <v>42</v>
      </c>
      <c r="H38" s="43">
        <f>dexamfetamine!F26+'Ritalin 10'!F26+Concerta!F135+'Strattera '!F231+'Ritalin LA'!F143+Lisdexamfetamine!F114</f>
        <v>34894</v>
      </c>
      <c r="I38" s="26" t="s">
        <v>42</v>
      </c>
      <c r="J38" s="43">
        <f>SUM(dexamfetamine!G26+'Ritalin 10'!G26+Concerta!G135+'Strattera '!G231+'Ritalin LA'!G143+Lisdexamfetamine!G114)</f>
        <v>141254</v>
      </c>
      <c r="K38" s="44" t="s">
        <v>42</v>
      </c>
      <c r="L38" s="43">
        <f>SUM(dexamfetamine!H26+'Ritalin 10'!H26+Concerta!H135+'Strattera '!H231+'Ritalin LA'!H143+Lisdexamfetamine!H114)</f>
        <v>21910</v>
      </c>
      <c r="M38" s="26" t="s">
        <v>42</v>
      </c>
      <c r="N38" s="43">
        <f>SUM(dexamfetamine!I26+'Ritalin 10'!I26+Concerta!I135+'Strattera '!I231+'Ritalin LA'!I143+Lisdexamfetamine!I114)</f>
        <v>16860</v>
      </c>
      <c r="O38" s="26" t="s">
        <v>42</v>
      </c>
      <c r="P38" s="43">
        <f>SUM(dexamfetamine!J26+'Ritalin 10'!J26+Concerta!J135+'Strattera '!J231+'Ritalin LA'!J143+Lisdexamfetamine!J114)</f>
        <v>6751</v>
      </c>
      <c r="Q38" s="26" t="s">
        <v>42</v>
      </c>
      <c r="R38" s="27">
        <f t="shared" si="0"/>
        <v>943780</v>
      </c>
      <c r="S38" s="29"/>
      <c r="T38" s="29"/>
      <c r="U38" s="29"/>
      <c r="V38" s="29"/>
      <c r="W38" s="29"/>
      <c r="X38" s="29"/>
      <c r="Y38" s="29"/>
      <c r="Z38" s="29"/>
      <c r="AA38" s="29"/>
    </row>
    <row r="39" spans="1:27" x14ac:dyDescent="0.2">
      <c r="A39" s="26" t="s">
        <v>116</v>
      </c>
      <c r="B39" s="43">
        <f>SUM(dexamfetamine!C27+'Ritalin 10'!C27+Concerta!C136+'Strattera '!C232+'Ritalin LA'!C144+Lisdexamfetamine!C115)</f>
        <v>365498</v>
      </c>
      <c r="C39" s="26" t="s">
        <v>116</v>
      </c>
      <c r="D39" s="43">
        <f>SUM(dexamfetamine!D27+'Ritalin 10'!D27+Concerta!D136+'Strattera '!D232+'Ritalin LA'!D144+Lisdexamfetamine!D115)</f>
        <v>189656</v>
      </c>
      <c r="E39" s="26" t="s">
        <v>116</v>
      </c>
      <c r="F39" s="43">
        <f>SUM(dexamfetamine!E27+'Ritalin 10'!E27+Concerta!E136+'Strattera '!E232+'Ritalin LA'!E144+Lisdexamfetamine!E115)</f>
        <v>242777</v>
      </c>
      <c r="G39" s="26" t="s">
        <v>116</v>
      </c>
      <c r="H39" s="43">
        <f>dexamfetamine!F27+'Ritalin 10'!F27+Concerta!F136+'Strattera '!F232+'Ritalin LA'!F144+Lisdexamfetamine!F115</f>
        <v>38048</v>
      </c>
      <c r="I39" s="26" t="s">
        <v>116</v>
      </c>
      <c r="J39" s="43">
        <f>SUM(dexamfetamine!G27+'Ritalin 10'!G27+Concerta!G136+'Strattera '!G232+'Ritalin LA'!G144+Lisdexamfetamine!G115)</f>
        <v>151825</v>
      </c>
      <c r="K39" s="26" t="s">
        <v>116</v>
      </c>
      <c r="L39" s="43">
        <f>SUM(dexamfetamine!H27+'Ritalin 10'!H27+Concerta!H136+'Strattera '!H232+'Ritalin LA'!H144+Lisdexamfetamine!H115)</f>
        <v>23490</v>
      </c>
      <c r="M39" s="26" t="s">
        <v>116</v>
      </c>
      <c r="N39" s="43">
        <f>SUM(dexamfetamine!I27+'Ritalin 10'!I27+Concerta!I136+'Strattera '!I232+'Ritalin LA'!I144+Lisdexamfetamine!I115)</f>
        <v>19397</v>
      </c>
      <c r="O39" s="26" t="s">
        <v>116</v>
      </c>
      <c r="P39" s="43">
        <f>SUM(dexamfetamine!J27+'Ritalin 10'!J27+Concerta!J136+'Strattera '!J232+'Ritalin LA'!J144+Lisdexamfetamine!J115)</f>
        <v>8724</v>
      </c>
      <c r="Q39" s="26" t="s">
        <v>116</v>
      </c>
      <c r="R39" s="27">
        <f t="shared" si="0"/>
        <v>1039415</v>
      </c>
      <c r="S39" s="74"/>
      <c r="W39" s="25"/>
      <c r="X39" s="25"/>
    </row>
    <row r="40" spans="1:27" x14ac:dyDescent="0.2">
      <c r="A40" s="67"/>
      <c r="B40" s="59"/>
      <c r="C40" s="67"/>
      <c r="D40" s="59"/>
      <c r="E40" s="67"/>
      <c r="F40" s="59"/>
      <c r="G40" s="67"/>
      <c r="H40" s="59"/>
      <c r="I40" s="67"/>
      <c r="J40" s="59"/>
      <c r="K40" s="67"/>
      <c r="L40" s="59"/>
      <c r="M40" s="67"/>
      <c r="N40" s="59"/>
      <c r="O40" s="67"/>
      <c r="P40" s="59"/>
      <c r="Q40" s="67"/>
      <c r="R40" s="60"/>
    </row>
  </sheetData>
  <mergeCells count="12">
    <mergeCell ref="A1:R1"/>
    <mergeCell ref="A3:R3"/>
    <mergeCell ref="A4:R4"/>
    <mergeCell ref="A5:R5"/>
    <mergeCell ref="A6:R6"/>
    <mergeCell ref="A2:R2"/>
    <mergeCell ref="A11:R11"/>
    <mergeCell ref="A12:R12"/>
    <mergeCell ref="A8:R8"/>
    <mergeCell ref="A7:R7"/>
    <mergeCell ref="A10:R10"/>
    <mergeCell ref="A9:R9"/>
  </mergeCells>
  <printOptions gridLines="1"/>
  <pageMargins left="0" right="0" top="0.74803149606299213" bottom="0" header="0.31496062992125984" footer="0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F28" sqref="F28"/>
    </sheetView>
  </sheetViews>
  <sheetFormatPr defaultRowHeight="15" x14ac:dyDescent="0.25"/>
  <cols>
    <col min="1" max="1" width="11.28515625" style="32" bestFit="1" customWidth="1"/>
    <col min="2" max="4" width="10.140625" style="33" bestFit="1" customWidth="1"/>
    <col min="5" max="5" width="8.42578125" style="33" bestFit="1" customWidth="1"/>
    <col min="6" max="6" width="10.140625" style="33" bestFit="1" customWidth="1"/>
    <col min="7" max="8" width="8.42578125" style="33" bestFit="1" customWidth="1"/>
    <col min="9" max="9" width="7.28515625" style="33" bestFit="1" customWidth="1"/>
    <col min="10" max="10" width="11.28515625" style="20" bestFit="1" customWidth="1"/>
    <col min="11" max="11" width="10.140625" style="20" bestFit="1" customWidth="1"/>
    <col min="12" max="16384" width="9.140625" style="20"/>
  </cols>
  <sheetData>
    <row r="1" spans="1:10" s="30" customFormat="1" x14ac:dyDescent="0.25">
      <c r="B1" s="31" t="s">
        <v>9</v>
      </c>
      <c r="C1" s="31" t="s">
        <v>10</v>
      </c>
      <c r="D1" s="31" t="s">
        <v>11</v>
      </c>
      <c r="E1" s="31" t="s">
        <v>12</v>
      </c>
      <c r="F1" s="31" t="s">
        <v>13</v>
      </c>
      <c r="G1" s="31" t="s">
        <v>14</v>
      </c>
      <c r="H1" s="31" t="s">
        <v>15</v>
      </c>
      <c r="I1" s="31" t="s">
        <v>16</v>
      </c>
      <c r="J1" s="30" t="s">
        <v>17</v>
      </c>
    </row>
    <row r="2" spans="1:10" x14ac:dyDescent="0.25">
      <c r="A2" s="32" t="s">
        <v>18</v>
      </c>
      <c r="B2" s="33">
        <v>6253</v>
      </c>
      <c r="C2" s="33">
        <v>1590</v>
      </c>
      <c r="D2" s="33">
        <v>2555</v>
      </c>
      <c r="E2" s="33">
        <v>2250</v>
      </c>
      <c r="F2" s="33">
        <v>3450</v>
      </c>
      <c r="G2" s="33">
        <v>191</v>
      </c>
      <c r="H2" s="33">
        <v>190</v>
      </c>
      <c r="I2" s="33">
        <v>80</v>
      </c>
      <c r="J2" s="34">
        <f t="shared" ref="J2:J27" si="0">SUM(B2:I2)</f>
        <v>16559</v>
      </c>
    </row>
    <row r="3" spans="1:10" x14ac:dyDescent="0.25">
      <c r="A3" s="32" t="s">
        <v>19</v>
      </c>
      <c r="B3" s="33">
        <v>12402</v>
      </c>
      <c r="C3" s="33">
        <v>3379</v>
      </c>
      <c r="D3" s="33">
        <v>4606</v>
      </c>
      <c r="E3" s="33">
        <v>3940</v>
      </c>
      <c r="F3" s="33">
        <v>7879</v>
      </c>
      <c r="G3" s="33">
        <v>435</v>
      </c>
      <c r="H3" s="33">
        <v>460</v>
      </c>
      <c r="I3" s="33">
        <v>137</v>
      </c>
      <c r="J3" s="34">
        <f t="shared" si="0"/>
        <v>33238</v>
      </c>
    </row>
    <row r="4" spans="1:10" x14ac:dyDescent="0.25">
      <c r="A4" s="32" t="s">
        <v>20</v>
      </c>
      <c r="B4" s="33">
        <v>23340</v>
      </c>
      <c r="C4" s="33">
        <v>7238</v>
      </c>
      <c r="D4" s="33">
        <v>7864</v>
      </c>
      <c r="E4" s="33">
        <v>6502</v>
      </c>
      <c r="F4" s="33">
        <v>14772</v>
      </c>
      <c r="G4" s="33">
        <v>1243</v>
      </c>
      <c r="H4" s="33">
        <v>973</v>
      </c>
      <c r="I4" s="33">
        <v>405</v>
      </c>
      <c r="J4" s="34">
        <f t="shared" si="0"/>
        <v>62337</v>
      </c>
    </row>
    <row r="5" spans="1:10" x14ac:dyDescent="0.25">
      <c r="A5" s="32" t="s">
        <v>21</v>
      </c>
      <c r="B5" s="33">
        <v>34377</v>
      </c>
      <c r="C5" s="33">
        <v>12497</v>
      </c>
      <c r="D5" s="33">
        <v>12216</v>
      </c>
      <c r="E5" s="33">
        <v>9871</v>
      </c>
      <c r="F5" s="33">
        <v>23105</v>
      </c>
      <c r="G5" s="33">
        <v>2377</v>
      </c>
      <c r="H5" s="33">
        <v>1478</v>
      </c>
      <c r="I5" s="33">
        <v>718</v>
      </c>
      <c r="J5" s="34">
        <f t="shared" si="0"/>
        <v>96639</v>
      </c>
    </row>
    <row r="6" spans="1:10" x14ac:dyDescent="0.25">
      <c r="A6" s="32" t="s">
        <v>22</v>
      </c>
      <c r="B6" s="33">
        <v>43392</v>
      </c>
      <c r="C6" s="33">
        <v>16988</v>
      </c>
      <c r="D6" s="33">
        <v>17558</v>
      </c>
      <c r="E6" s="33">
        <v>14129</v>
      </c>
      <c r="F6" s="33">
        <v>33619</v>
      </c>
      <c r="G6" s="33">
        <v>3273</v>
      </c>
      <c r="H6" s="33">
        <v>1772</v>
      </c>
      <c r="I6" s="33">
        <v>629</v>
      </c>
      <c r="J6" s="34">
        <f t="shared" si="0"/>
        <v>131360</v>
      </c>
    </row>
    <row r="7" spans="1:10" x14ac:dyDescent="0.25">
      <c r="A7" s="32" t="s">
        <v>23</v>
      </c>
      <c r="B7" s="33">
        <v>49478</v>
      </c>
      <c r="C7" s="33">
        <v>22367</v>
      </c>
      <c r="D7" s="33">
        <v>21823</v>
      </c>
      <c r="E7" s="33">
        <v>17031</v>
      </c>
      <c r="F7" s="33">
        <v>44410</v>
      </c>
      <c r="G7" s="33">
        <v>4857</v>
      </c>
      <c r="H7" s="33">
        <v>1952</v>
      </c>
      <c r="I7" s="33">
        <v>713</v>
      </c>
      <c r="J7" s="34">
        <f t="shared" si="0"/>
        <v>162631</v>
      </c>
    </row>
    <row r="8" spans="1:10" x14ac:dyDescent="0.25">
      <c r="A8" s="32" t="s">
        <v>24</v>
      </c>
      <c r="B8" s="33">
        <v>56479</v>
      </c>
      <c r="C8" s="33">
        <v>27896</v>
      </c>
      <c r="D8" s="33">
        <v>24746</v>
      </c>
      <c r="E8" s="33">
        <v>19320</v>
      </c>
      <c r="F8" s="33">
        <v>54841</v>
      </c>
      <c r="G8" s="33">
        <v>6009</v>
      </c>
      <c r="H8" s="33">
        <v>2163</v>
      </c>
      <c r="I8" s="33">
        <v>706</v>
      </c>
      <c r="J8" s="34">
        <f t="shared" si="0"/>
        <v>192160</v>
      </c>
    </row>
    <row r="9" spans="1:10" x14ac:dyDescent="0.25">
      <c r="A9" s="32" t="s">
        <v>25</v>
      </c>
      <c r="B9" s="33">
        <v>61088</v>
      </c>
      <c r="C9" s="33">
        <v>32029</v>
      </c>
      <c r="D9" s="33">
        <v>29443</v>
      </c>
      <c r="E9" s="33">
        <v>19253</v>
      </c>
      <c r="F9" s="33">
        <v>64701</v>
      </c>
      <c r="G9" s="33">
        <v>7661</v>
      </c>
      <c r="H9" s="33">
        <v>2632</v>
      </c>
      <c r="I9" s="33">
        <v>866</v>
      </c>
      <c r="J9" s="34">
        <f t="shared" si="0"/>
        <v>217673</v>
      </c>
    </row>
    <row r="10" spans="1:10" x14ac:dyDescent="0.25">
      <c r="A10" s="32" t="s">
        <v>26</v>
      </c>
      <c r="B10" s="33">
        <v>62674</v>
      </c>
      <c r="C10" s="33">
        <v>33911</v>
      </c>
      <c r="D10" s="33">
        <v>33233</v>
      </c>
      <c r="E10" s="33">
        <v>18571</v>
      </c>
      <c r="F10" s="33">
        <v>73199</v>
      </c>
      <c r="G10" s="33">
        <v>8808</v>
      </c>
      <c r="H10" s="33">
        <v>2994</v>
      </c>
      <c r="I10" s="33">
        <v>775</v>
      </c>
      <c r="J10" s="34">
        <f t="shared" si="0"/>
        <v>234165</v>
      </c>
    </row>
    <row r="11" spans="1:10" x14ac:dyDescent="0.25">
      <c r="A11" s="32" t="s">
        <v>27</v>
      </c>
      <c r="B11" s="33">
        <v>62017</v>
      </c>
      <c r="C11" s="33">
        <v>32908</v>
      </c>
      <c r="D11" s="33">
        <v>34613</v>
      </c>
      <c r="E11" s="33">
        <v>18588</v>
      </c>
      <c r="F11" s="33">
        <v>77809</v>
      </c>
      <c r="G11" s="33">
        <v>9178</v>
      </c>
      <c r="H11" s="33">
        <v>2971</v>
      </c>
      <c r="I11" s="33">
        <v>730</v>
      </c>
      <c r="J11" s="34">
        <f t="shared" si="0"/>
        <v>238814</v>
      </c>
    </row>
    <row r="12" spans="1:10" x14ac:dyDescent="0.25">
      <c r="A12" s="32" t="s">
        <v>28</v>
      </c>
      <c r="B12" s="33">
        <v>62526</v>
      </c>
      <c r="C12" s="33">
        <v>32984</v>
      </c>
      <c r="D12" s="33">
        <v>36638</v>
      </c>
      <c r="E12" s="33">
        <v>19667</v>
      </c>
      <c r="F12" s="33">
        <v>85926</v>
      </c>
      <c r="G12" s="33">
        <v>9129</v>
      </c>
      <c r="H12" s="33">
        <v>3236</v>
      </c>
      <c r="I12" s="33">
        <v>745</v>
      </c>
      <c r="J12" s="34">
        <f t="shared" si="0"/>
        <v>250851</v>
      </c>
    </row>
    <row r="13" spans="1:10" x14ac:dyDescent="0.25">
      <c r="A13" s="32" t="s">
        <v>29</v>
      </c>
      <c r="B13" s="33">
        <v>61568</v>
      </c>
      <c r="C13" s="33">
        <v>31954</v>
      </c>
      <c r="D13" s="33">
        <v>36190</v>
      </c>
      <c r="E13" s="33">
        <v>20026</v>
      </c>
      <c r="F13" s="33">
        <v>86187</v>
      </c>
      <c r="G13" s="33">
        <v>8841</v>
      </c>
      <c r="H13" s="33">
        <v>3204</v>
      </c>
      <c r="I13" s="33">
        <v>736</v>
      </c>
      <c r="J13" s="34">
        <f t="shared" si="0"/>
        <v>248706</v>
      </c>
    </row>
    <row r="14" spans="1:10" x14ac:dyDescent="0.25">
      <c r="A14" s="32" t="s">
        <v>30</v>
      </c>
      <c r="B14" s="33">
        <v>57681</v>
      </c>
      <c r="C14" s="33">
        <v>30512</v>
      </c>
      <c r="D14" s="33">
        <v>36614</v>
      </c>
      <c r="E14" s="33">
        <v>19495</v>
      </c>
      <c r="F14" s="33">
        <v>76317</v>
      </c>
      <c r="G14" s="33">
        <v>8522</v>
      </c>
      <c r="H14" s="33">
        <v>3073</v>
      </c>
      <c r="I14" s="33">
        <v>693</v>
      </c>
      <c r="J14" s="34">
        <f t="shared" si="0"/>
        <v>232907</v>
      </c>
    </row>
    <row r="15" spans="1:10" x14ac:dyDescent="0.25">
      <c r="A15" s="32" t="s">
        <v>31</v>
      </c>
      <c r="B15" s="33">
        <v>69906</v>
      </c>
      <c r="C15" s="33">
        <v>38490</v>
      </c>
      <c r="D15" s="33">
        <v>44086</v>
      </c>
      <c r="E15" s="33">
        <v>19954</v>
      </c>
      <c r="F15" s="33">
        <v>66191</v>
      </c>
      <c r="G15" s="33">
        <v>10196</v>
      </c>
      <c r="H15" s="33">
        <v>3368</v>
      </c>
      <c r="I15" s="33">
        <v>1162</v>
      </c>
      <c r="J15" s="34">
        <f t="shared" si="0"/>
        <v>253353</v>
      </c>
    </row>
    <row r="16" spans="1:10" x14ac:dyDescent="0.25">
      <c r="A16" s="39" t="s">
        <v>32</v>
      </c>
      <c r="B16" s="40">
        <v>79981</v>
      </c>
      <c r="C16" s="40">
        <v>43911</v>
      </c>
      <c r="D16" s="40">
        <v>48882</v>
      </c>
      <c r="E16" s="40">
        <v>19514</v>
      </c>
      <c r="F16" s="40">
        <v>64339</v>
      </c>
      <c r="G16" s="40">
        <v>10413</v>
      </c>
      <c r="H16" s="40">
        <v>3828</v>
      </c>
      <c r="I16" s="40">
        <v>1353</v>
      </c>
      <c r="J16" s="41">
        <f t="shared" si="0"/>
        <v>272221</v>
      </c>
    </row>
    <row r="17" spans="1:11" s="38" customFormat="1" x14ac:dyDescent="0.25">
      <c r="A17" s="39" t="s">
        <v>33</v>
      </c>
      <c r="B17" s="40">
        <v>138081</v>
      </c>
      <c r="C17" s="40">
        <v>66978</v>
      </c>
      <c r="D17" s="40">
        <v>71711</v>
      </c>
      <c r="E17" s="40">
        <v>21468</v>
      </c>
      <c r="F17" s="40">
        <v>69168</v>
      </c>
      <c r="G17" s="40">
        <v>13474</v>
      </c>
      <c r="H17" s="40">
        <v>6836</v>
      </c>
      <c r="I17" s="40">
        <v>2038</v>
      </c>
      <c r="J17" s="41">
        <f t="shared" si="0"/>
        <v>389754</v>
      </c>
    </row>
    <row r="18" spans="1:11" x14ac:dyDescent="0.25">
      <c r="A18" s="32" t="s">
        <v>34</v>
      </c>
      <c r="B18" s="33">
        <v>170634</v>
      </c>
      <c r="C18" s="33">
        <v>80447</v>
      </c>
      <c r="D18" s="33">
        <v>95900</v>
      </c>
      <c r="E18" s="33">
        <v>23196</v>
      </c>
      <c r="F18" s="33">
        <v>77305</v>
      </c>
      <c r="G18" s="33">
        <v>14858</v>
      </c>
      <c r="H18" s="33">
        <v>8636</v>
      </c>
      <c r="I18" s="33">
        <v>2636</v>
      </c>
      <c r="J18" s="34">
        <f t="shared" si="0"/>
        <v>473612</v>
      </c>
    </row>
    <row r="19" spans="1:11" x14ac:dyDescent="0.25">
      <c r="A19" s="32" t="s">
        <v>35</v>
      </c>
      <c r="B19" s="33">
        <v>183781</v>
      </c>
      <c r="C19" s="33">
        <v>85111</v>
      </c>
      <c r="D19" s="33">
        <v>105514</v>
      </c>
      <c r="E19" s="33">
        <v>23424</v>
      </c>
      <c r="F19" s="33">
        <v>80965</v>
      </c>
      <c r="G19" s="33">
        <v>15103</v>
      </c>
      <c r="H19" s="33">
        <v>9528</v>
      </c>
      <c r="I19" s="33">
        <v>2808</v>
      </c>
      <c r="J19" s="34">
        <f t="shared" si="0"/>
        <v>506234</v>
      </c>
    </row>
    <row r="20" spans="1:11" x14ac:dyDescent="0.25">
      <c r="A20" s="32" t="s">
        <v>36</v>
      </c>
      <c r="B20" s="33">
        <v>198738</v>
      </c>
      <c r="C20" s="33">
        <v>89494</v>
      </c>
      <c r="D20" s="33">
        <v>114346</v>
      </c>
      <c r="E20" s="33">
        <v>23266</v>
      </c>
      <c r="F20" s="33">
        <v>81520</v>
      </c>
      <c r="G20" s="33">
        <v>15834</v>
      </c>
      <c r="H20" s="33">
        <v>10815</v>
      </c>
      <c r="I20" s="33">
        <v>2836</v>
      </c>
      <c r="J20" s="34">
        <f t="shared" si="0"/>
        <v>536849</v>
      </c>
    </row>
    <row r="21" spans="1:11" x14ac:dyDescent="0.25">
      <c r="A21" s="32" t="s">
        <v>37</v>
      </c>
      <c r="B21" s="33">
        <v>216695</v>
      </c>
      <c r="C21" s="33">
        <v>96158</v>
      </c>
      <c r="D21" s="33">
        <v>127940</v>
      </c>
      <c r="E21" s="33">
        <v>24528</v>
      </c>
      <c r="F21" s="33">
        <v>86844</v>
      </c>
      <c r="G21" s="33">
        <v>17154</v>
      </c>
      <c r="H21" s="33">
        <v>10937</v>
      </c>
      <c r="I21" s="33">
        <v>3218</v>
      </c>
      <c r="J21" s="34">
        <f t="shared" si="0"/>
        <v>583474</v>
      </c>
    </row>
    <row r="22" spans="1:11" x14ac:dyDescent="0.25">
      <c r="A22" s="32" t="s">
        <v>38</v>
      </c>
      <c r="B22" s="33">
        <v>236731</v>
      </c>
      <c r="C22" s="33">
        <v>105293</v>
      </c>
      <c r="D22" s="33">
        <v>142849</v>
      </c>
      <c r="E22" s="33">
        <v>26198</v>
      </c>
      <c r="F22" s="33">
        <v>96230</v>
      </c>
      <c r="G22" s="33">
        <v>17598</v>
      </c>
      <c r="H22" s="33">
        <v>10874</v>
      </c>
      <c r="I22" s="33">
        <v>3537</v>
      </c>
      <c r="J22" s="34">
        <f t="shared" si="0"/>
        <v>639310</v>
      </c>
    </row>
    <row r="23" spans="1:11" x14ac:dyDescent="0.25">
      <c r="A23" s="32" t="s">
        <v>39</v>
      </c>
      <c r="B23" s="33">
        <v>265397</v>
      </c>
      <c r="C23" s="33">
        <v>120010</v>
      </c>
      <c r="D23" s="33">
        <v>162670</v>
      </c>
      <c r="E23" s="33">
        <v>28869</v>
      </c>
      <c r="F23" s="33">
        <v>99712</v>
      </c>
      <c r="G23" s="33">
        <v>18733</v>
      </c>
      <c r="H23" s="33">
        <v>11694</v>
      </c>
      <c r="I23" s="33">
        <v>4120</v>
      </c>
      <c r="J23" s="34">
        <f t="shared" si="0"/>
        <v>711205</v>
      </c>
    </row>
    <row r="24" spans="1:11" s="38" customFormat="1" x14ac:dyDescent="0.25">
      <c r="A24" s="39" t="s">
        <v>40</v>
      </c>
      <c r="B24" s="40">
        <v>281034</v>
      </c>
      <c r="C24" s="40">
        <v>127973</v>
      </c>
      <c r="D24" s="40">
        <v>176674</v>
      </c>
      <c r="E24" s="40">
        <v>29556</v>
      </c>
      <c r="F24" s="40">
        <v>92534</v>
      </c>
      <c r="G24" s="40">
        <v>18828</v>
      </c>
      <c r="H24" s="40">
        <v>13074</v>
      </c>
      <c r="I24" s="40">
        <v>4944</v>
      </c>
      <c r="J24" s="41">
        <f t="shared" si="0"/>
        <v>744617</v>
      </c>
    </row>
    <row r="25" spans="1:11" s="38" customFormat="1" x14ac:dyDescent="0.25">
      <c r="A25" s="39" t="s">
        <v>41</v>
      </c>
      <c r="B25" s="40">
        <v>309549</v>
      </c>
      <c r="C25" s="40">
        <v>148564</v>
      </c>
      <c r="D25" s="40">
        <v>204940</v>
      </c>
      <c r="E25" s="40">
        <v>32661</v>
      </c>
      <c r="F25" s="40">
        <v>124901</v>
      </c>
      <c r="G25" s="40">
        <v>20024</v>
      </c>
      <c r="H25" s="40">
        <v>14964</v>
      </c>
      <c r="I25" s="40">
        <v>5721</v>
      </c>
      <c r="J25" s="41">
        <f t="shared" si="0"/>
        <v>861324</v>
      </c>
    </row>
    <row r="26" spans="1:11" s="38" customFormat="1" x14ac:dyDescent="0.25">
      <c r="A26" s="39" t="s">
        <v>42</v>
      </c>
      <c r="B26" s="40">
        <v>329514</v>
      </c>
      <c r="C26" s="40">
        <v>169051</v>
      </c>
      <c r="D26" s="40">
        <v>223546</v>
      </c>
      <c r="E26" s="40">
        <v>34894</v>
      </c>
      <c r="F26" s="40">
        <v>141254</v>
      </c>
      <c r="G26" s="40">
        <v>21910</v>
      </c>
      <c r="H26" s="40">
        <v>16860</v>
      </c>
      <c r="I26" s="40">
        <v>6751</v>
      </c>
      <c r="J26" s="41">
        <f t="shared" si="0"/>
        <v>943780</v>
      </c>
    </row>
    <row r="27" spans="1:11" s="38" customFormat="1" x14ac:dyDescent="0.25">
      <c r="A27" s="39" t="s">
        <v>116</v>
      </c>
      <c r="B27" s="40">
        <f>'ADHD PBS drugs since 1 July1992'!B39</f>
        <v>365498</v>
      </c>
      <c r="C27" s="40">
        <f>'ADHD PBS drugs since 1 July1992'!D39</f>
        <v>189656</v>
      </c>
      <c r="D27" s="40">
        <f>'ADHD PBS drugs since 1 July1992'!F39</f>
        <v>242777</v>
      </c>
      <c r="E27" s="40">
        <f>'ADHD PBS drugs since 1 July1992'!H39</f>
        <v>38048</v>
      </c>
      <c r="F27" s="40">
        <f>'ADHD PBS drugs since 1 July1992'!J39</f>
        <v>151825</v>
      </c>
      <c r="G27" s="40">
        <f>'ADHD PBS drugs since 1 July1992'!L39</f>
        <v>23490</v>
      </c>
      <c r="H27" s="40">
        <f>'ADHD PBS drugs since 1 July1992'!N39</f>
        <v>19397</v>
      </c>
      <c r="I27" s="40">
        <f>'ADHD PBS drugs since 1 July1992'!P39</f>
        <v>8724</v>
      </c>
      <c r="J27" s="41">
        <f t="shared" si="0"/>
        <v>1039415</v>
      </c>
    </row>
    <row r="28" spans="1:11" s="32" customFormat="1" x14ac:dyDescent="0.25">
      <c r="A28" s="32" t="s">
        <v>115</v>
      </c>
      <c r="B28" s="34">
        <f>SUM(B2:B27)</f>
        <v>3438814</v>
      </c>
      <c r="C28" s="34">
        <f t="shared" ref="C28:J28" si="1">SUM(C2:C27)</f>
        <v>1647389</v>
      </c>
      <c r="D28" s="34">
        <f t="shared" si="1"/>
        <v>2059934</v>
      </c>
      <c r="E28" s="34">
        <f t="shared" si="1"/>
        <v>534219</v>
      </c>
      <c r="F28" s="34">
        <f t="shared" si="1"/>
        <v>1879003</v>
      </c>
      <c r="G28" s="34">
        <f t="shared" si="1"/>
        <v>288139</v>
      </c>
      <c r="H28" s="34">
        <f t="shared" si="1"/>
        <v>167909</v>
      </c>
      <c r="I28" s="34">
        <f t="shared" si="1"/>
        <v>57781</v>
      </c>
      <c r="J28" s="34">
        <f t="shared" si="1"/>
        <v>10073188</v>
      </c>
      <c r="K28" s="34"/>
    </row>
    <row r="29" spans="1:11" s="36" customFormat="1" x14ac:dyDescent="0.25">
      <c r="A29" s="35"/>
      <c r="B29" s="37"/>
      <c r="C29" s="37"/>
      <c r="D29" s="37"/>
      <c r="E29" s="37"/>
      <c r="F29" s="37"/>
      <c r="G29" s="37"/>
      <c r="H29" s="37"/>
      <c r="I29" s="37"/>
      <c r="J29" s="37"/>
    </row>
    <row r="30" spans="1:11" x14ac:dyDescent="0.25">
      <c r="A30" s="42"/>
      <c r="J30" s="33"/>
    </row>
    <row r="31" spans="1:11" x14ac:dyDescent="0.25">
      <c r="A31" s="68"/>
      <c r="B31" s="69"/>
      <c r="C31" s="69"/>
      <c r="D31" s="69"/>
      <c r="E31" s="69"/>
      <c r="F31" s="69"/>
      <c r="G31" s="69"/>
      <c r="H31" s="69"/>
      <c r="I31" s="69"/>
      <c r="J31" s="69"/>
    </row>
    <row r="32" spans="1:11" x14ac:dyDescent="0.25">
      <c r="A32" s="68"/>
      <c r="B32" s="70"/>
      <c r="C32" s="70"/>
      <c r="D32" s="70"/>
      <c r="E32" s="70"/>
      <c r="F32" s="70"/>
      <c r="G32" s="70"/>
      <c r="H32" s="70"/>
      <c r="I32" s="70"/>
      <c r="J32" s="70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5"/>
  <sheetViews>
    <sheetView workbookViewId="0">
      <selection activeCell="M30" sqref="M30"/>
    </sheetView>
  </sheetViews>
  <sheetFormatPr defaultColWidth="10.42578125" defaultRowHeight="12.75" x14ac:dyDescent="0.2"/>
  <cols>
    <col min="1" max="11" width="10.42578125" style="3"/>
    <col min="12" max="12" width="10.42578125" style="5"/>
    <col min="13" max="16384" width="10.42578125" style="3"/>
  </cols>
  <sheetData>
    <row r="1" spans="1:12" x14ac:dyDescent="0.2">
      <c r="C1" s="4" t="s">
        <v>43</v>
      </c>
      <c r="D1" s="4" t="s">
        <v>44</v>
      </c>
      <c r="E1" s="4" t="s">
        <v>45</v>
      </c>
      <c r="F1" s="4" t="s">
        <v>46</v>
      </c>
      <c r="G1" s="4" t="s">
        <v>47</v>
      </c>
      <c r="H1" s="4" t="s">
        <v>48</v>
      </c>
      <c r="I1" s="4" t="s">
        <v>49</v>
      </c>
      <c r="J1" s="4" t="s">
        <v>50</v>
      </c>
      <c r="K1" s="4" t="s">
        <v>17</v>
      </c>
    </row>
    <row r="2" spans="1:12" x14ac:dyDescent="0.2">
      <c r="A2" s="9" t="s">
        <v>51</v>
      </c>
      <c r="B2" s="5" t="s">
        <v>52</v>
      </c>
      <c r="C2" s="10">
        <v>6253</v>
      </c>
      <c r="D2" s="10">
        <v>1590</v>
      </c>
      <c r="E2" s="10">
        <v>2555</v>
      </c>
      <c r="F2" s="10">
        <v>2250</v>
      </c>
      <c r="G2" s="10">
        <v>3450</v>
      </c>
      <c r="H2" s="3">
        <v>191</v>
      </c>
      <c r="I2" s="3">
        <v>190</v>
      </c>
      <c r="J2" s="3">
        <v>80</v>
      </c>
      <c r="K2" s="11">
        <f>SUM(C2:J2)</f>
        <v>16559</v>
      </c>
      <c r="L2" s="3"/>
    </row>
    <row r="3" spans="1:12" x14ac:dyDescent="0.2">
      <c r="B3" s="5" t="s">
        <v>53</v>
      </c>
      <c r="C3" s="10">
        <v>12402</v>
      </c>
      <c r="D3" s="10">
        <v>3379</v>
      </c>
      <c r="E3" s="10">
        <v>4606</v>
      </c>
      <c r="F3" s="10">
        <v>3940</v>
      </c>
      <c r="G3" s="10">
        <v>7879</v>
      </c>
      <c r="H3" s="3">
        <v>435</v>
      </c>
      <c r="I3" s="3">
        <v>460</v>
      </c>
      <c r="J3" s="3">
        <v>137</v>
      </c>
      <c r="K3" s="11">
        <f t="shared" ref="K3:K27" si="0">SUM(C3:J3)</f>
        <v>33238</v>
      </c>
      <c r="L3" s="3"/>
    </row>
    <row r="4" spans="1:12" x14ac:dyDescent="0.2">
      <c r="B4" s="5" t="s">
        <v>54</v>
      </c>
      <c r="C4" s="10">
        <v>23340</v>
      </c>
      <c r="D4" s="10">
        <v>7238</v>
      </c>
      <c r="E4" s="10">
        <v>7864</v>
      </c>
      <c r="F4" s="10">
        <v>6502</v>
      </c>
      <c r="G4" s="10">
        <v>14772</v>
      </c>
      <c r="H4" s="10">
        <v>1243</v>
      </c>
      <c r="I4" s="3">
        <v>973</v>
      </c>
      <c r="J4" s="3">
        <v>405</v>
      </c>
      <c r="K4" s="11">
        <f t="shared" si="0"/>
        <v>62337</v>
      </c>
      <c r="L4" s="3"/>
    </row>
    <row r="5" spans="1:12" x14ac:dyDescent="0.2">
      <c r="B5" s="5" t="s">
        <v>55</v>
      </c>
      <c r="C5" s="10">
        <v>34377</v>
      </c>
      <c r="D5" s="10">
        <v>12497</v>
      </c>
      <c r="E5" s="10">
        <v>12216</v>
      </c>
      <c r="F5" s="10">
        <v>9871</v>
      </c>
      <c r="G5" s="10">
        <v>23105</v>
      </c>
      <c r="H5" s="10">
        <v>2377</v>
      </c>
      <c r="I5" s="10">
        <v>1478</v>
      </c>
      <c r="J5" s="3">
        <v>718</v>
      </c>
      <c r="K5" s="11">
        <f t="shared" si="0"/>
        <v>96639</v>
      </c>
      <c r="L5" s="3"/>
    </row>
    <row r="6" spans="1:12" x14ac:dyDescent="0.2">
      <c r="B6" s="5" t="s">
        <v>56</v>
      </c>
      <c r="C6" s="10">
        <v>43392</v>
      </c>
      <c r="D6" s="10">
        <v>16988</v>
      </c>
      <c r="E6" s="10">
        <v>17558</v>
      </c>
      <c r="F6" s="10">
        <v>14129</v>
      </c>
      <c r="G6" s="10">
        <v>33619</v>
      </c>
      <c r="H6" s="10">
        <v>3273</v>
      </c>
      <c r="I6" s="10">
        <v>1772</v>
      </c>
      <c r="J6" s="3">
        <v>629</v>
      </c>
      <c r="K6" s="11">
        <f t="shared" si="0"/>
        <v>131360</v>
      </c>
      <c r="L6" s="3"/>
    </row>
    <row r="7" spans="1:12" x14ac:dyDescent="0.2">
      <c r="B7" s="5" t="s">
        <v>57</v>
      </c>
      <c r="C7" s="10">
        <v>49478</v>
      </c>
      <c r="D7" s="10">
        <v>22367</v>
      </c>
      <c r="E7" s="10">
        <v>21823</v>
      </c>
      <c r="F7" s="10">
        <v>17031</v>
      </c>
      <c r="G7" s="10">
        <v>44410</v>
      </c>
      <c r="H7" s="10">
        <v>4857</v>
      </c>
      <c r="I7" s="10">
        <v>1952</v>
      </c>
      <c r="J7" s="3">
        <v>713</v>
      </c>
      <c r="K7" s="11">
        <f t="shared" si="0"/>
        <v>162631</v>
      </c>
      <c r="L7" s="3"/>
    </row>
    <row r="8" spans="1:12" x14ac:dyDescent="0.2">
      <c r="B8" s="5" t="s">
        <v>58</v>
      </c>
      <c r="C8" s="10">
        <v>56479</v>
      </c>
      <c r="D8" s="10">
        <v>27896</v>
      </c>
      <c r="E8" s="10">
        <v>24746</v>
      </c>
      <c r="F8" s="10">
        <v>19320</v>
      </c>
      <c r="G8" s="10">
        <v>54841</v>
      </c>
      <c r="H8" s="10">
        <v>6009</v>
      </c>
      <c r="I8" s="10">
        <v>2163</v>
      </c>
      <c r="J8" s="3">
        <v>706</v>
      </c>
      <c r="K8" s="11">
        <f t="shared" si="0"/>
        <v>192160</v>
      </c>
      <c r="L8" s="3"/>
    </row>
    <row r="9" spans="1:12" x14ac:dyDescent="0.2">
      <c r="B9" s="5" t="s">
        <v>59</v>
      </c>
      <c r="C9" s="10">
        <v>61088</v>
      </c>
      <c r="D9" s="10">
        <v>32029</v>
      </c>
      <c r="E9" s="10">
        <v>29443</v>
      </c>
      <c r="F9" s="10">
        <v>19253</v>
      </c>
      <c r="G9" s="10">
        <v>64701</v>
      </c>
      <c r="H9" s="10">
        <v>7661</v>
      </c>
      <c r="I9" s="10">
        <v>2632</v>
      </c>
      <c r="J9" s="3">
        <v>866</v>
      </c>
      <c r="K9" s="11">
        <f t="shared" si="0"/>
        <v>217673</v>
      </c>
      <c r="L9" s="3"/>
    </row>
    <row r="10" spans="1:12" x14ac:dyDescent="0.2">
      <c r="B10" s="5" t="s">
        <v>60</v>
      </c>
      <c r="C10" s="10">
        <v>62674</v>
      </c>
      <c r="D10" s="10">
        <v>33911</v>
      </c>
      <c r="E10" s="10">
        <v>33233</v>
      </c>
      <c r="F10" s="10">
        <v>18571</v>
      </c>
      <c r="G10" s="10">
        <v>73199</v>
      </c>
      <c r="H10" s="10">
        <v>8808</v>
      </c>
      <c r="I10" s="10">
        <v>2994</v>
      </c>
      <c r="J10" s="3">
        <v>775</v>
      </c>
      <c r="K10" s="11">
        <f t="shared" si="0"/>
        <v>234165</v>
      </c>
      <c r="L10" s="3"/>
    </row>
    <row r="11" spans="1:12" x14ac:dyDescent="0.2">
      <c r="B11" s="5" t="s">
        <v>61</v>
      </c>
      <c r="C11" s="10">
        <v>62017</v>
      </c>
      <c r="D11" s="10">
        <v>32908</v>
      </c>
      <c r="E11" s="10">
        <v>34613</v>
      </c>
      <c r="F11" s="10">
        <v>18588</v>
      </c>
      <c r="G11" s="10">
        <v>77809</v>
      </c>
      <c r="H11" s="10">
        <v>9178</v>
      </c>
      <c r="I11" s="10">
        <v>2971</v>
      </c>
      <c r="J11" s="3">
        <v>730</v>
      </c>
      <c r="K11" s="11">
        <f t="shared" si="0"/>
        <v>238814</v>
      </c>
      <c r="L11" s="3"/>
    </row>
    <row r="12" spans="1:12" x14ac:dyDescent="0.2">
      <c r="B12" s="5" t="s">
        <v>62</v>
      </c>
      <c r="C12" s="10">
        <v>62526</v>
      </c>
      <c r="D12" s="10">
        <v>32984</v>
      </c>
      <c r="E12" s="10">
        <v>36638</v>
      </c>
      <c r="F12" s="10">
        <v>19667</v>
      </c>
      <c r="G12" s="10">
        <v>85926</v>
      </c>
      <c r="H12" s="10">
        <v>9129</v>
      </c>
      <c r="I12" s="10">
        <v>3236</v>
      </c>
      <c r="J12" s="3">
        <v>745</v>
      </c>
      <c r="K12" s="11">
        <f t="shared" si="0"/>
        <v>250851</v>
      </c>
      <c r="L12" s="3"/>
    </row>
    <row r="13" spans="1:12" x14ac:dyDescent="0.2">
      <c r="B13" s="5" t="s">
        <v>63</v>
      </c>
      <c r="C13" s="10">
        <v>61568</v>
      </c>
      <c r="D13" s="10">
        <v>31954</v>
      </c>
      <c r="E13" s="10">
        <v>36190</v>
      </c>
      <c r="F13" s="10">
        <v>20026</v>
      </c>
      <c r="G13" s="10">
        <v>86187</v>
      </c>
      <c r="H13" s="10">
        <v>8841</v>
      </c>
      <c r="I13" s="10">
        <v>3204</v>
      </c>
      <c r="J13" s="3">
        <v>736</v>
      </c>
      <c r="K13" s="11">
        <f t="shared" si="0"/>
        <v>248706</v>
      </c>
      <c r="L13" s="3"/>
    </row>
    <row r="14" spans="1:12" x14ac:dyDescent="0.2">
      <c r="B14" s="5" t="s">
        <v>64</v>
      </c>
      <c r="C14" s="10">
        <v>57681</v>
      </c>
      <c r="D14" s="10">
        <v>30512</v>
      </c>
      <c r="E14" s="10">
        <v>36614</v>
      </c>
      <c r="F14" s="10">
        <v>19495</v>
      </c>
      <c r="G14" s="10">
        <v>76317</v>
      </c>
      <c r="H14" s="10">
        <v>8522</v>
      </c>
      <c r="I14" s="10">
        <v>3073</v>
      </c>
      <c r="J14" s="3">
        <v>693</v>
      </c>
      <c r="K14" s="11">
        <f t="shared" si="0"/>
        <v>232907</v>
      </c>
      <c r="L14" s="3"/>
    </row>
    <row r="15" spans="1:12" x14ac:dyDescent="0.2">
      <c r="B15" s="5" t="s">
        <v>65</v>
      </c>
      <c r="C15" s="10">
        <v>47749</v>
      </c>
      <c r="D15" s="10">
        <v>26775</v>
      </c>
      <c r="E15" s="10">
        <v>32530</v>
      </c>
      <c r="F15" s="10">
        <v>17288</v>
      </c>
      <c r="G15" s="10">
        <v>61248</v>
      </c>
      <c r="H15" s="10">
        <v>7290</v>
      </c>
      <c r="I15" s="10">
        <v>2746</v>
      </c>
      <c r="J15" s="3">
        <v>704</v>
      </c>
      <c r="K15" s="11">
        <f t="shared" si="0"/>
        <v>196330</v>
      </c>
      <c r="L15" s="3"/>
    </row>
    <row r="16" spans="1:12" x14ac:dyDescent="0.2">
      <c r="B16" s="5" t="s">
        <v>66</v>
      </c>
      <c r="C16" s="10">
        <v>40739</v>
      </c>
      <c r="D16" s="10">
        <v>24004</v>
      </c>
      <c r="E16" s="10">
        <v>29153</v>
      </c>
      <c r="F16" s="10">
        <v>15043</v>
      </c>
      <c r="G16" s="10">
        <v>55901</v>
      </c>
      <c r="H16" s="10">
        <v>6175</v>
      </c>
      <c r="I16" s="10">
        <v>2702</v>
      </c>
      <c r="J16" s="3">
        <v>658</v>
      </c>
      <c r="K16" s="11">
        <f t="shared" si="0"/>
        <v>174375</v>
      </c>
      <c r="L16" s="3"/>
    </row>
    <row r="17" spans="2:12" x14ac:dyDescent="0.2">
      <c r="B17" s="5" t="s">
        <v>67</v>
      </c>
      <c r="C17" s="10">
        <v>31817</v>
      </c>
      <c r="D17" s="10">
        <v>20257</v>
      </c>
      <c r="E17" s="10">
        <v>24209</v>
      </c>
      <c r="F17" s="10">
        <v>11675</v>
      </c>
      <c r="G17" s="10">
        <v>44507</v>
      </c>
      <c r="H17" s="10">
        <v>4547</v>
      </c>
      <c r="I17" s="10">
        <v>2872</v>
      </c>
      <c r="J17" s="3">
        <v>458</v>
      </c>
      <c r="K17" s="11">
        <f t="shared" si="0"/>
        <v>140342</v>
      </c>
      <c r="L17" s="3"/>
    </row>
    <row r="18" spans="2:12" x14ac:dyDescent="0.2">
      <c r="B18" s="5" t="s">
        <v>68</v>
      </c>
      <c r="C18" s="10">
        <v>29803</v>
      </c>
      <c r="D18" s="10">
        <v>20028</v>
      </c>
      <c r="E18" s="10">
        <v>22442</v>
      </c>
      <c r="F18" s="10">
        <v>10619</v>
      </c>
      <c r="G18" s="10">
        <v>43650</v>
      </c>
      <c r="H18" s="10">
        <v>3851</v>
      </c>
      <c r="I18" s="10">
        <v>3228</v>
      </c>
      <c r="J18" s="3">
        <v>423</v>
      </c>
      <c r="K18" s="11">
        <f t="shared" si="0"/>
        <v>134044</v>
      </c>
      <c r="L18" s="3"/>
    </row>
    <row r="19" spans="2:12" x14ac:dyDescent="0.2">
      <c r="B19" s="5" t="s">
        <v>69</v>
      </c>
      <c r="C19" s="10">
        <v>28679</v>
      </c>
      <c r="D19" s="10">
        <v>20365</v>
      </c>
      <c r="E19" s="10">
        <v>21765</v>
      </c>
      <c r="F19" s="10">
        <v>9833</v>
      </c>
      <c r="G19" s="10">
        <v>45223</v>
      </c>
      <c r="H19" s="10">
        <v>3511</v>
      </c>
      <c r="I19" s="10">
        <v>3626</v>
      </c>
      <c r="J19" s="3">
        <v>470</v>
      </c>
      <c r="K19" s="11">
        <f t="shared" si="0"/>
        <v>133472</v>
      </c>
      <c r="L19" s="3"/>
    </row>
    <row r="20" spans="2:12" x14ac:dyDescent="0.2">
      <c r="B20" s="5" t="s">
        <v>70</v>
      </c>
      <c r="C20" s="10">
        <v>28206</v>
      </c>
      <c r="D20" s="10">
        <v>19294</v>
      </c>
      <c r="E20" s="10">
        <v>21501</v>
      </c>
      <c r="F20" s="10">
        <v>9137</v>
      </c>
      <c r="G20" s="10">
        <v>42880</v>
      </c>
      <c r="H20" s="10">
        <v>3364</v>
      </c>
      <c r="I20" s="10">
        <v>3799</v>
      </c>
      <c r="J20" s="3">
        <v>372</v>
      </c>
      <c r="K20" s="11">
        <f t="shared" si="0"/>
        <v>128553</v>
      </c>
      <c r="L20" s="3"/>
    </row>
    <row r="21" spans="2:12" x14ac:dyDescent="0.2">
      <c r="B21" s="5" t="s">
        <v>71</v>
      </c>
      <c r="C21" s="10">
        <v>28883</v>
      </c>
      <c r="D21" s="10">
        <v>18622</v>
      </c>
      <c r="E21" s="10">
        <v>22054</v>
      </c>
      <c r="F21" s="10">
        <v>9197</v>
      </c>
      <c r="G21" s="10">
        <v>42332</v>
      </c>
      <c r="H21" s="10">
        <v>3287</v>
      </c>
      <c r="I21" s="10">
        <v>3354</v>
      </c>
      <c r="J21" s="3">
        <v>328</v>
      </c>
      <c r="K21" s="11">
        <f t="shared" si="0"/>
        <v>128057</v>
      </c>
      <c r="L21" s="3"/>
    </row>
    <row r="22" spans="2:12" x14ac:dyDescent="0.2">
      <c r="B22" s="5" t="s">
        <v>72</v>
      </c>
      <c r="C22" s="10">
        <v>30102</v>
      </c>
      <c r="D22" s="10">
        <v>20145</v>
      </c>
      <c r="E22" s="10">
        <v>23989</v>
      </c>
      <c r="F22" s="10">
        <v>9491</v>
      </c>
      <c r="G22" s="10">
        <v>48471</v>
      </c>
      <c r="H22" s="10">
        <v>3142</v>
      </c>
      <c r="I22" s="10">
        <v>2277</v>
      </c>
      <c r="J22" s="3">
        <v>332</v>
      </c>
      <c r="K22" s="11">
        <f t="shared" si="0"/>
        <v>137949</v>
      </c>
      <c r="L22" s="3"/>
    </row>
    <row r="23" spans="2:12" x14ac:dyDescent="0.2">
      <c r="B23" s="5" t="s">
        <v>73</v>
      </c>
      <c r="C23" s="10">
        <v>32633</v>
      </c>
      <c r="D23" s="10">
        <v>21391</v>
      </c>
      <c r="E23" s="10">
        <v>25840</v>
      </c>
      <c r="F23" s="10">
        <v>9795</v>
      </c>
      <c r="G23" s="10">
        <v>45167</v>
      </c>
      <c r="H23" s="10">
        <v>3100</v>
      </c>
      <c r="I23" s="10">
        <v>1765</v>
      </c>
      <c r="J23" s="3">
        <v>369</v>
      </c>
      <c r="K23" s="11">
        <f t="shared" si="0"/>
        <v>140060</v>
      </c>
      <c r="L23" s="3"/>
    </row>
    <row r="24" spans="2:12" x14ac:dyDescent="0.2">
      <c r="B24" s="5" t="s">
        <v>74</v>
      </c>
      <c r="C24" s="10">
        <v>32753</v>
      </c>
      <c r="D24" s="10">
        <v>21153</v>
      </c>
      <c r="E24" s="10">
        <v>26160</v>
      </c>
      <c r="F24" s="10">
        <v>9570</v>
      </c>
      <c r="G24" s="10">
        <v>33987</v>
      </c>
      <c r="H24" s="10">
        <v>2653</v>
      </c>
      <c r="I24" s="10">
        <v>1667</v>
      </c>
      <c r="J24" s="3">
        <v>408</v>
      </c>
      <c r="K24" s="11">
        <f t="shared" si="0"/>
        <v>128351</v>
      </c>
      <c r="L24" s="3"/>
    </row>
    <row r="25" spans="2:12" x14ac:dyDescent="0.2">
      <c r="B25" s="5" t="s">
        <v>75</v>
      </c>
      <c r="C25" s="10">
        <v>33628</v>
      </c>
      <c r="D25" s="10">
        <v>24021</v>
      </c>
      <c r="E25" s="10">
        <v>29677</v>
      </c>
      <c r="F25" s="10">
        <v>10508</v>
      </c>
      <c r="G25" s="10">
        <v>53870</v>
      </c>
      <c r="H25" s="10">
        <v>2461</v>
      </c>
      <c r="I25" s="10">
        <v>1841</v>
      </c>
      <c r="J25" s="3">
        <v>544</v>
      </c>
      <c r="K25" s="11">
        <f t="shared" si="0"/>
        <v>156550</v>
      </c>
      <c r="L25" s="3"/>
    </row>
    <row r="26" spans="2:12" x14ac:dyDescent="0.2">
      <c r="B26" s="5" t="s">
        <v>42</v>
      </c>
      <c r="C26" s="10">
        <v>31430</v>
      </c>
      <c r="D26" s="10">
        <v>24394</v>
      </c>
      <c r="E26" s="10">
        <v>29396</v>
      </c>
      <c r="F26" s="10">
        <v>10161</v>
      </c>
      <c r="G26" s="10">
        <v>55615</v>
      </c>
      <c r="H26" s="10">
        <v>2412</v>
      </c>
      <c r="I26" s="10">
        <v>1799</v>
      </c>
      <c r="J26" s="3">
        <v>491</v>
      </c>
      <c r="K26" s="11">
        <f t="shared" si="0"/>
        <v>155698</v>
      </c>
      <c r="L26" s="3"/>
    </row>
    <row r="27" spans="2:12" ht="15" x14ac:dyDescent="0.25">
      <c r="B27" s="5" t="s">
        <v>116</v>
      </c>
      <c r="C27" s="63">
        <v>31961</v>
      </c>
      <c r="D27" s="63">
        <v>25118</v>
      </c>
      <c r="E27" s="64">
        <v>30113</v>
      </c>
      <c r="F27" s="64">
        <v>10049</v>
      </c>
      <c r="G27" s="64">
        <v>56188</v>
      </c>
      <c r="H27" s="64">
        <v>2133</v>
      </c>
      <c r="I27" s="64">
        <v>1997</v>
      </c>
      <c r="J27">
        <v>571</v>
      </c>
      <c r="K27" s="11">
        <f t="shared" si="0"/>
        <v>158130</v>
      </c>
      <c r="L27" s="29"/>
    </row>
    <row r="28" spans="2:12" x14ac:dyDescent="0.2">
      <c r="B28" s="5"/>
      <c r="C28" s="10"/>
      <c r="D28" s="10"/>
      <c r="E28" s="10"/>
      <c r="F28" s="10"/>
      <c r="G28" s="10"/>
      <c r="L28" s="11"/>
    </row>
    <row r="29" spans="2:12" x14ac:dyDescent="0.2">
      <c r="B29" s="5"/>
      <c r="C29" s="10"/>
      <c r="D29" s="10"/>
      <c r="E29" s="10"/>
      <c r="F29" s="10"/>
      <c r="G29" s="10"/>
      <c r="L29" s="11"/>
    </row>
    <row r="30" spans="2:12" x14ac:dyDescent="0.2">
      <c r="B30" s="5"/>
      <c r="C30" s="10"/>
      <c r="D30" s="10"/>
      <c r="E30" s="10"/>
      <c r="F30" s="10"/>
      <c r="G30" s="10"/>
      <c r="H30" s="10"/>
      <c r="L30" s="11"/>
    </row>
    <row r="31" spans="2:12" x14ac:dyDescent="0.2">
      <c r="B31" s="5"/>
      <c r="C31" s="10"/>
      <c r="D31" s="10"/>
      <c r="E31" s="10"/>
      <c r="F31" s="10"/>
      <c r="G31" s="10"/>
      <c r="H31" s="10"/>
      <c r="I31" s="10"/>
      <c r="L31" s="11"/>
    </row>
    <row r="32" spans="2:12" x14ac:dyDescent="0.2">
      <c r="B32" s="5"/>
      <c r="C32" s="10"/>
      <c r="D32" s="10"/>
      <c r="E32" s="10"/>
      <c r="F32" s="10"/>
      <c r="G32" s="10"/>
      <c r="H32" s="10"/>
      <c r="I32" s="10"/>
      <c r="L32" s="11"/>
    </row>
    <row r="33" spans="2:12" x14ac:dyDescent="0.2">
      <c r="B33" s="5"/>
      <c r="C33" s="10"/>
      <c r="D33" s="10"/>
      <c r="E33" s="10"/>
      <c r="F33" s="10"/>
      <c r="G33" s="10"/>
      <c r="H33" s="10"/>
      <c r="I33" s="10"/>
      <c r="L33" s="11"/>
    </row>
    <row r="34" spans="2:12" x14ac:dyDescent="0.2">
      <c r="B34" s="5"/>
      <c r="C34" s="10"/>
      <c r="D34" s="10"/>
      <c r="E34" s="10"/>
      <c r="F34" s="10"/>
      <c r="G34" s="10"/>
      <c r="H34" s="10"/>
      <c r="I34" s="10"/>
      <c r="L34" s="11"/>
    </row>
    <row r="35" spans="2:12" x14ac:dyDescent="0.2">
      <c r="B35" s="5"/>
      <c r="C35" s="10"/>
      <c r="D35" s="10"/>
      <c r="E35" s="10"/>
      <c r="F35" s="10"/>
      <c r="G35" s="10"/>
      <c r="H35" s="10"/>
      <c r="I35" s="10"/>
      <c r="L35" s="11"/>
    </row>
    <row r="36" spans="2:12" x14ac:dyDescent="0.2">
      <c r="B36" s="5"/>
      <c r="C36" s="10"/>
      <c r="D36" s="10"/>
      <c r="E36" s="10"/>
      <c r="F36" s="10"/>
      <c r="G36" s="10"/>
      <c r="H36" s="10"/>
      <c r="I36" s="10"/>
      <c r="L36" s="11"/>
    </row>
    <row r="37" spans="2:12" x14ac:dyDescent="0.2">
      <c r="B37" s="5"/>
      <c r="C37" s="10"/>
      <c r="D37" s="10"/>
      <c r="E37" s="10"/>
      <c r="F37" s="10"/>
      <c r="G37" s="10"/>
      <c r="H37" s="10"/>
      <c r="I37" s="10"/>
      <c r="L37" s="11"/>
    </row>
    <row r="38" spans="2:12" x14ac:dyDescent="0.2">
      <c r="B38" s="5"/>
      <c r="C38" s="10"/>
      <c r="D38" s="10"/>
      <c r="E38" s="10"/>
      <c r="F38" s="10"/>
      <c r="G38" s="10"/>
      <c r="H38" s="10"/>
      <c r="I38" s="10"/>
      <c r="L38" s="11"/>
    </row>
    <row r="39" spans="2:12" x14ac:dyDescent="0.2">
      <c r="B39" s="5"/>
      <c r="C39" s="10"/>
      <c r="D39" s="10"/>
      <c r="E39" s="10"/>
      <c r="F39" s="10"/>
      <c r="G39" s="10"/>
      <c r="H39" s="10"/>
      <c r="I39" s="10"/>
      <c r="L39" s="11"/>
    </row>
    <row r="40" spans="2:12" x14ac:dyDescent="0.2">
      <c r="B40" s="5"/>
      <c r="C40" s="10"/>
      <c r="D40" s="10"/>
      <c r="E40" s="10"/>
      <c r="F40" s="10"/>
      <c r="G40" s="10"/>
      <c r="H40" s="10"/>
      <c r="I40" s="10"/>
      <c r="L40" s="11"/>
    </row>
    <row r="41" spans="2:12" x14ac:dyDescent="0.2">
      <c r="B41" s="5"/>
      <c r="C41" s="10"/>
      <c r="D41" s="10"/>
      <c r="E41" s="10"/>
      <c r="F41" s="10"/>
      <c r="G41" s="10"/>
      <c r="H41" s="10"/>
      <c r="I41" s="10"/>
      <c r="L41" s="11"/>
    </row>
    <row r="42" spans="2:12" x14ac:dyDescent="0.2">
      <c r="B42" s="5"/>
      <c r="C42" s="10"/>
      <c r="D42" s="10"/>
      <c r="E42" s="10"/>
      <c r="F42" s="10"/>
      <c r="G42" s="10"/>
      <c r="H42" s="10"/>
      <c r="I42" s="10"/>
      <c r="L42" s="11"/>
    </row>
    <row r="43" spans="2:12" x14ac:dyDescent="0.2">
      <c r="B43" s="5"/>
      <c r="C43" s="10"/>
      <c r="D43" s="10"/>
      <c r="E43" s="10"/>
      <c r="F43" s="10"/>
      <c r="G43" s="10"/>
      <c r="H43" s="10"/>
      <c r="I43" s="10"/>
      <c r="L43" s="11"/>
    </row>
    <row r="44" spans="2:12" x14ac:dyDescent="0.2">
      <c r="B44" s="5"/>
      <c r="C44" s="10"/>
      <c r="D44" s="10"/>
      <c r="E44" s="10"/>
      <c r="F44" s="10"/>
      <c r="G44" s="10"/>
      <c r="H44" s="10"/>
      <c r="I44" s="10"/>
      <c r="L44" s="11"/>
    </row>
    <row r="45" spans="2:12" x14ac:dyDescent="0.2">
      <c r="B45" s="5"/>
      <c r="C45" s="10"/>
      <c r="D45" s="10"/>
      <c r="E45" s="10"/>
      <c r="F45" s="10"/>
      <c r="G45" s="10"/>
      <c r="H45" s="10"/>
      <c r="I45" s="10"/>
      <c r="L45" s="11"/>
    </row>
    <row r="46" spans="2:12" x14ac:dyDescent="0.2">
      <c r="B46" s="5"/>
      <c r="C46" s="10"/>
      <c r="D46" s="10"/>
      <c r="E46" s="10"/>
      <c r="F46" s="10"/>
      <c r="G46" s="10"/>
      <c r="H46" s="10"/>
      <c r="I46" s="10"/>
      <c r="L46" s="11"/>
    </row>
    <row r="47" spans="2:12" x14ac:dyDescent="0.2">
      <c r="B47" s="5"/>
      <c r="C47" s="10"/>
      <c r="D47" s="10"/>
      <c r="E47" s="10"/>
      <c r="F47" s="10"/>
      <c r="G47" s="10"/>
      <c r="H47" s="10"/>
      <c r="I47" s="10"/>
      <c r="L47" s="11"/>
    </row>
    <row r="48" spans="2:12" x14ac:dyDescent="0.2">
      <c r="B48" s="5"/>
      <c r="C48" s="10"/>
      <c r="D48" s="10"/>
      <c r="E48" s="10"/>
      <c r="F48" s="10"/>
      <c r="G48" s="10"/>
      <c r="H48" s="10"/>
      <c r="I48" s="10"/>
      <c r="L48" s="11"/>
    </row>
    <row r="49" spans="2:12" x14ac:dyDescent="0.2">
      <c r="B49" s="5"/>
      <c r="C49" s="10"/>
      <c r="D49" s="10"/>
      <c r="E49" s="10"/>
      <c r="F49" s="10"/>
      <c r="G49" s="10"/>
      <c r="H49" s="10"/>
      <c r="I49" s="10"/>
      <c r="L49" s="11"/>
    </row>
    <row r="50" spans="2:12" x14ac:dyDescent="0.2">
      <c r="B50" s="5"/>
      <c r="C50" s="10"/>
      <c r="D50" s="10"/>
      <c r="E50" s="10"/>
      <c r="F50" s="10"/>
      <c r="G50" s="10"/>
      <c r="H50" s="10"/>
      <c r="I50" s="10"/>
      <c r="L50" s="11"/>
    </row>
    <row r="51" spans="2:12" x14ac:dyDescent="0.2">
      <c r="B51" s="5"/>
      <c r="C51" s="10"/>
      <c r="D51" s="10"/>
      <c r="E51" s="10"/>
      <c r="F51" s="10"/>
      <c r="G51" s="10"/>
      <c r="H51" s="10"/>
      <c r="I51" s="10"/>
      <c r="L51" s="11"/>
    </row>
    <row r="52" spans="2:12" x14ac:dyDescent="0.2">
      <c r="B52" s="5"/>
      <c r="C52" s="10"/>
      <c r="D52" s="10"/>
      <c r="E52" s="10"/>
      <c r="F52" s="10"/>
      <c r="G52" s="10"/>
      <c r="H52" s="10"/>
      <c r="I52" s="10"/>
      <c r="L52" s="11"/>
    </row>
    <row r="53" spans="2:12" x14ac:dyDescent="0.2">
      <c r="B53" s="5"/>
      <c r="C53" s="11"/>
      <c r="D53" s="11"/>
      <c r="E53" s="11"/>
      <c r="F53" s="11"/>
      <c r="G53" s="11"/>
      <c r="H53" s="11"/>
      <c r="I53" s="11"/>
      <c r="J53" s="11"/>
      <c r="K53" s="11"/>
      <c r="L53" s="11"/>
    </row>
    <row r="54" spans="2:12" x14ac:dyDescent="0.2">
      <c r="C54" s="10"/>
    </row>
    <row r="105" spans="2:12" s="12" customFormat="1" x14ac:dyDescent="0.2"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topLeftCell="B1" workbookViewId="0">
      <selection activeCell="L27" sqref="L27"/>
    </sheetView>
  </sheetViews>
  <sheetFormatPr defaultColWidth="10.42578125" defaultRowHeight="12.75" x14ac:dyDescent="0.2"/>
  <cols>
    <col min="1" max="1" width="10.42578125" style="12"/>
    <col min="2" max="2" width="10.42578125" style="5"/>
    <col min="3" max="10" width="10.42578125" style="3"/>
    <col min="11" max="11" width="10.42578125" style="5"/>
    <col min="12" max="16384" width="10.42578125" style="3"/>
  </cols>
  <sheetData>
    <row r="1" spans="1:11" x14ac:dyDescent="0.2">
      <c r="C1" s="4" t="s">
        <v>43</v>
      </c>
      <c r="D1" s="4" t="s">
        <v>44</v>
      </c>
      <c r="E1" s="4" t="s">
        <v>45</v>
      </c>
      <c r="F1" s="4" t="s">
        <v>46</v>
      </c>
      <c r="G1" s="4" t="s">
        <v>47</v>
      </c>
      <c r="H1" s="4" t="s">
        <v>48</v>
      </c>
      <c r="I1" s="4" t="s">
        <v>49</v>
      </c>
      <c r="J1" s="4" t="s">
        <v>50</v>
      </c>
      <c r="K1" s="4" t="s">
        <v>17</v>
      </c>
    </row>
    <row r="2" spans="1:11" x14ac:dyDescent="0.2">
      <c r="A2" s="12" t="s">
        <v>76</v>
      </c>
      <c r="B2" s="5" t="s">
        <v>52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1">
        <f t="shared" ref="K2:K14" si="0">SUM(C2:J2)</f>
        <v>0</v>
      </c>
    </row>
    <row r="3" spans="1:11" x14ac:dyDescent="0.2">
      <c r="B3" s="5" t="s">
        <v>53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1">
        <f t="shared" si="0"/>
        <v>0</v>
      </c>
    </row>
    <row r="4" spans="1:11" x14ac:dyDescent="0.2">
      <c r="B4" s="5" t="s">
        <v>54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1">
        <f t="shared" si="0"/>
        <v>0</v>
      </c>
    </row>
    <row r="5" spans="1:11" x14ac:dyDescent="0.2">
      <c r="B5" s="5" t="s">
        <v>55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1">
        <f t="shared" si="0"/>
        <v>0</v>
      </c>
    </row>
    <row r="6" spans="1:11" x14ac:dyDescent="0.2">
      <c r="B6" s="5" t="s">
        <v>56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1">
        <f t="shared" si="0"/>
        <v>0</v>
      </c>
    </row>
    <row r="7" spans="1:11" x14ac:dyDescent="0.2">
      <c r="B7" s="5" t="s">
        <v>57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1">
        <f t="shared" si="0"/>
        <v>0</v>
      </c>
    </row>
    <row r="8" spans="1:11" x14ac:dyDescent="0.2">
      <c r="B8" s="5" t="s">
        <v>58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f t="shared" si="0"/>
        <v>0</v>
      </c>
    </row>
    <row r="9" spans="1:11" x14ac:dyDescent="0.2">
      <c r="B9" s="5" t="s">
        <v>59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>
        <f t="shared" si="0"/>
        <v>0</v>
      </c>
    </row>
    <row r="10" spans="1:11" x14ac:dyDescent="0.2">
      <c r="B10" s="5" t="s">
        <v>60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>
        <f t="shared" si="0"/>
        <v>0</v>
      </c>
    </row>
    <row r="11" spans="1:11" x14ac:dyDescent="0.2">
      <c r="B11" s="5" t="s">
        <v>61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>
        <f t="shared" si="0"/>
        <v>0</v>
      </c>
    </row>
    <row r="12" spans="1:11" x14ac:dyDescent="0.2">
      <c r="B12" s="5" t="s">
        <v>62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>
        <f t="shared" si="0"/>
        <v>0</v>
      </c>
    </row>
    <row r="13" spans="1:11" x14ac:dyDescent="0.2">
      <c r="B13" s="5" t="s">
        <v>63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>
        <f t="shared" si="0"/>
        <v>0</v>
      </c>
    </row>
    <row r="14" spans="1:11" s="5" customFormat="1" x14ac:dyDescent="0.2">
      <c r="A14" s="12"/>
      <c r="B14" s="5" t="s">
        <v>64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1">
        <f t="shared" si="0"/>
        <v>0</v>
      </c>
    </row>
    <row r="15" spans="1:11" x14ac:dyDescent="0.2">
      <c r="B15" s="5" t="s">
        <v>65</v>
      </c>
      <c r="C15" s="10">
        <v>22157</v>
      </c>
      <c r="D15" s="10">
        <v>11715</v>
      </c>
      <c r="E15" s="10">
        <v>11556</v>
      </c>
      <c r="F15" s="10">
        <v>2666</v>
      </c>
      <c r="G15" s="10">
        <v>4943</v>
      </c>
      <c r="H15" s="10">
        <v>2906</v>
      </c>
      <c r="I15" s="10">
        <v>622</v>
      </c>
      <c r="J15" s="10">
        <v>458</v>
      </c>
      <c r="K15" s="11">
        <f>SUM(C15:J15)</f>
        <v>57023</v>
      </c>
    </row>
    <row r="16" spans="1:11" x14ac:dyDescent="0.2">
      <c r="B16" s="5" t="s">
        <v>66</v>
      </c>
      <c r="C16" s="10">
        <v>33188</v>
      </c>
      <c r="D16" s="10">
        <v>16935</v>
      </c>
      <c r="E16" s="10">
        <v>18028</v>
      </c>
      <c r="F16" s="10">
        <v>4018</v>
      </c>
      <c r="G16" s="10">
        <v>6801</v>
      </c>
      <c r="H16" s="10">
        <v>3913</v>
      </c>
      <c r="I16" s="10">
        <v>928</v>
      </c>
      <c r="J16" s="10">
        <v>571</v>
      </c>
      <c r="K16" s="11">
        <f t="shared" ref="K16:K27" si="1">SUM(C16:J16)</f>
        <v>84382</v>
      </c>
    </row>
    <row r="17" spans="2:12" x14ac:dyDescent="0.2">
      <c r="B17" s="5" t="s">
        <v>67</v>
      </c>
      <c r="C17" s="10">
        <v>24611</v>
      </c>
      <c r="D17" s="10">
        <v>12431</v>
      </c>
      <c r="E17" s="10">
        <v>15702</v>
      </c>
      <c r="F17" s="10">
        <v>3139</v>
      </c>
      <c r="G17" s="10">
        <v>4768</v>
      </c>
      <c r="H17" s="10">
        <v>3252</v>
      </c>
      <c r="I17" s="10">
        <v>629</v>
      </c>
      <c r="J17" s="10">
        <v>458</v>
      </c>
      <c r="K17" s="11">
        <f t="shared" si="1"/>
        <v>64990</v>
      </c>
    </row>
    <row r="18" spans="2:12" x14ac:dyDescent="0.2">
      <c r="B18" s="5" t="s">
        <v>68</v>
      </c>
      <c r="C18" s="10">
        <v>24708</v>
      </c>
      <c r="D18" s="10">
        <v>11815</v>
      </c>
      <c r="E18" s="10">
        <v>15379</v>
      </c>
      <c r="F18" s="10">
        <v>2919</v>
      </c>
      <c r="G18" s="10">
        <v>4383</v>
      </c>
      <c r="H18" s="10">
        <v>2869</v>
      </c>
      <c r="I18" s="10">
        <v>595</v>
      </c>
      <c r="J18" s="10">
        <v>450</v>
      </c>
      <c r="K18" s="11">
        <f t="shared" si="1"/>
        <v>63118</v>
      </c>
    </row>
    <row r="19" spans="2:12" x14ac:dyDescent="0.2">
      <c r="B19" s="5" t="s">
        <v>69</v>
      </c>
      <c r="C19" s="10">
        <v>26863</v>
      </c>
      <c r="D19" s="10">
        <v>11972</v>
      </c>
      <c r="E19" s="10">
        <v>16381</v>
      </c>
      <c r="F19" s="10">
        <v>3172</v>
      </c>
      <c r="G19" s="10">
        <v>4511</v>
      </c>
      <c r="H19" s="10">
        <v>2764</v>
      </c>
      <c r="I19" s="10">
        <v>620</v>
      </c>
      <c r="J19" s="10">
        <v>422</v>
      </c>
      <c r="K19" s="11">
        <f t="shared" si="1"/>
        <v>66705</v>
      </c>
    </row>
    <row r="20" spans="2:12" x14ac:dyDescent="0.2">
      <c r="B20" s="5" t="s">
        <v>70</v>
      </c>
      <c r="C20" s="10">
        <v>28763</v>
      </c>
      <c r="D20" s="10">
        <v>12392</v>
      </c>
      <c r="E20" s="10">
        <v>17536</v>
      </c>
      <c r="F20" s="10">
        <v>3250</v>
      </c>
      <c r="G20" s="10">
        <v>4557</v>
      </c>
      <c r="H20" s="10">
        <v>2875</v>
      </c>
      <c r="I20" s="10">
        <v>663</v>
      </c>
      <c r="J20" s="10">
        <v>340</v>
      </c>
      <c r="K20" s="11">
        <f t="shared" si="1"/>
        <v>70376</v>
      </c>
    </row>
    <row r="21" spans="2:12" x14ac:dyDescent="0.2">
      <c r="B21" s="5" t="s">
        <v>71</v>
      </c>
      <c r="C21" s="10">
        <v>31850</v>
      </c>
      <c r="D21" s="10">
        <v>13747</v>
      </c>
      <c r="E21" s="10">
        <v>19523</v>
      </c>
      <c r="F21" s="10">
        <v>3763</v>
      </c>
      <c r="G21" s="10">
        <v>5311</v>
      </c>
      <c r="H21" s="10">
        <v>3138</v>
      </c>
      <c r="I21" s="10">
        <v>731</v>
      </c>
      <c r="J21" s="10">
        <v>387</v>
      </c>
      <c r="K21" s="11">
        <f t="shared" si="1"/>
        <v>78450</v>
      </c>
    </row>
    <row r="22" spans="2:12" x14ac:dyDescent="0.2">
      <c r="B22" s="5" t="s">
        <v>72</v>
      </c>
      <c r="C22" s="10">
        <v>35088</v>
      </c>
      <c r="D22" s="10">
        <v>15300</v>
      </c>
      <c r="E22" s="10">
        <v>21966</v>
      </c>
      <c r="F22" s="10">
        <v>4267</v>
      </c>
      <c r="G22" s="10">
        <v>5802</v>
      </c>
      <c r="H22" s="10">
        <v>3223</v>
      </c>
      <c r="I22" s="10">
        <v>732</v>
      </c>
      <c r="J22" s="10">
        <v>423</v>
      </c>
      <c r="K22" s="11">
        <f t="shared" si="1"/>
        <v>86801</v>
      </c>
    </row>
    <row r="23" spans="2:12" x14ac:dyDescent="0.2">
      <c r="B23" s="5" t="s">
        <v>73</v>
      </c>
      <c r="C23" s="10">
        <v>40139</v>
      </c>
      <c r="D23" s="10">
        <v>17530</v>
      </c>
      <c r="E23" s="10">
        <v>25227</v>
      </c>
      <c r="F23" s="10">
        <v>4912</v>
      </c>
      <c r="G23" s="10">
        <v>6662</v>
      </c>
      <c r="H23" s="10">
        <v>3548</v>
      </c>
      <c r="I23" s="10">
        <v>829</v>
      </c>
      <c r="J23" s="10">
        <v>516</v>
      </c>
      <c r="K23" s="11">
        <f t="shared" si="1"/>
        <v>99363</v>
      </c>
    </row>
    <row r="24" spans="2:12" x14ac:dyDescent="0.2">
      <c r="B24" s="5" t="s">
        <v>74</v>
      </c>
      <c r="C24" s="10">
        <v>43495</v>
      </c>
      <c r="D24" s="10">
        <v>18870</v>
      </c>
      <c r="E24" s="10">
        <v>27997</v>
      </c>
      <c r="F24" s="10">
        <v>5092</v>
      </c>
      <c r="G24" s="10">
        <v>7122</v>
      </c>
      <c r="H24" s="10">
        <v>3464</v>
      </c>
      <c r="I24" s="10">
        <v>888</v>
      </c>
      <c r="J24" s="10">
        <v>632</v>
      </c>
      <c r="K24" s="11">
        <f t="shared" si="1"/>
        <v>107560</v>
      </c>
    </row>
    <row r="25" spans="2:12" x14ac:dyDescent="0.2">
      <c r="B25" s="5" t="s">
        <v>75</v>
      </c>
      <c r="C25" s="10">
        <v>44727</v>
      </c>
      <c r="D25" s="10">
        <v>18889</v>
      </c>
      <c r="E25" s="10">
        <v>30291</v>
      </c>
      <c r="F25" s="10">
        <v>5193</v>
      </c>
      <c r="G25" s="10">
        <v>7669</v>
      </c>
      <c r="H25" s="10">
        <v>3428</v>
      </c>
      <c r="I25" s="10">
        <v>835</v>
      </c>
      <c r="J25" s="10">
        <v>787</v>
      </c>
      <c r="K25" s="11">
        <f t="shared" si="1"/>
        <v>111819</v>
      </c>
    </row>
    <row r="26" spans="2:12" x14ac:dyDescent="0.2">
      <c r="B26" s="5" t="s">
        <v>42</v>
      </c>
      <c r="C26" s="10">
        <v>41869</v>
      </c>
      <c r="D26" s="10">
        <v>19515</v>
      </c>
      <c r="E26" s="10">
        <v>30221</v>
      </c>
      <c r="F26" s="10">
        <v>5378</v>
      </c>
      <c r="G26" s="10">
        <v>7660</v>
      </c>
      <c r="H26" s="10">
        <v>3218</v>
      </c>
      <c r="I26" s="10">
        <v>803</v>
      </c>
      <c r="J26" s="10">
        <v>987</v>
      </c>
      <c r="K26" s="11">
        <f t="shared" si="1"/>
        <v>109651</v>
      </c>
    </row>
    <row r="27" spans="2:12" x14ac:dyDescent="0.2">
      <c r="B27" s="5" t="s">
        <v>116</v>
      </c>
      <c r="C27" s="10">
        <v>43417</v>
      </c>
      <c r="D27" s="10">
        <v>21345</v>
      </c>
      <c r="E27" s="10">
        <v>30747</v>
      </c>
      <c r="F27" s="10">
        <v>5907</v>
      </c>
      <c r="G27" s="10">
        <v>7858</v>
      </c>
      <c r="H27" s="10">
        <v>3538</v>
      </c>
      <c r="I27" s="10">
        <v>887</v>
      </c>
      <c r="J27" s="10">
        <v>1241</v>
      </c>
      <c r="K27" s="11">
        <f t="shared" si="1"/>
        <v>114940</v>
      </c>
      <c r="L27" s="2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6"/>
  <sheetViews>
    <sheetView topLeftCell="A106" workbookViewId="0">
      <selection activeCell="L136" sqref="L136"/>
    </sheetView>
  </sheetViews>
  <sheetFormatPr defaultColWidth="10.42578125" defaultRowHeight="12.75" x14ac:dyDescent="0.2"/>
  <cols>
    <col min="1" max="2" width="10.42578125" style="3"/>
    <col min="3" max="10" width="10.42578125" style="10"/>
    <col min="11" max="11" width="10.42578125" style="11"/>
    <col min="12" max="16384" width="10.42578125" style="3"/>
  </cols>
  <sheetData>
    <row r="1" spans="1:12" x14ac:dyDescent="0.2">
      <c r="A1" s="12" t="s">
        <v>93</v>
      </c>
      <c r="B1" s="5"/>
      <c r="C1" s="66" t="s">
        <v>43</v>
      </c>
      <c r="D1" s="66" t="s">
        <v>44</v>
      </c>
      <c r="E1" s="66" t="s">
        <v>45</v>
      </c>
      <c r="F1" s="66" t="s">
        <v>46</v>
      </c>
      <c r="G1" s="66" t="s">
        <v>47</v>
      </c>
      <c r="H1" s="66" t="s">
        <v>48</v>
      </c>
      <c r="I1" s="66" t="s">
        <v>49</v>
      </c>
      <c r="J1" s="66" t="s">
        <v>50</v>
      </c>
      <c r="K1" s="66" t="s">
        <v>17</v>
      </c>
    </row>
    <row r="2" spans="1:12" x14ac:dyDescent="0.2">
      <c r="A2" s="12" t="s">
        <v>77</v>
      </c>
      <c r="B2" s="5" t="s">
        <v>52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1">
        <f>SUM(C2:J2)</f>
        <v>0</v>
      </c>
    </row>
    <row r="3" spans="1:12" x14ac:dyDescent="0.2">
      <c r="A3" s="3" t="s">
        <v>89</v>
      </c>
      <c r="B3" s="5" t="s">
        <v>53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1">
        <f t="shared" ref="K3" si="0">SUM(C3:J3)</f>
        <v>0</v>
      </c>
    </row>
    <row r="4" spans="1:12" x14ac:dyDescent="0.2">
      <c r="B4" s="5" t="s">
        <v>54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1">
        <f t="shared" ref="K4" si="1">SUM(C4:J4)</f>
        <v>0</v>
      </c>
    </row>
    <row r="5" spans="1:12" x14ac:dyDescent="0.2">
      <c r="B5" s="5" t="s">
        <v>55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1">
        <f t="shared" ref="K5" si="2">SUM(C5:J5)</f>
        <v>0</v>
      </c>
    </row>
    <row r="6" spans="1:12" x14ac:dyDescent="0.2">
      <c r="B6" s="5" t="s">
        <v>56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1">
        <f t="shared" ref="K6" si="3">SUM(C6:J6)</f>
        <v>0</v>
      </c>
    </row>
    <row r="7" spans="1:12" x14ac:dyDescent="0.2">
      <c r="B7" s="5" t="s">
        <v>57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1">
        <f t="shared" ref="K7" si="4">SUM(C7:J7)</f>
        <v>0</v>
      </c>
    </row>
    <row r="8" spans="1:12" x14ac:dyDescent="0.2">
      <c r="B8" s="5" t="s">
        <v>58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f t="shared" ref="K8" si="5">SUM(C8:J8)</f>
        <v>0</v>
      </c>
    </row>
    <row r="9" spans="1:12" x14ac:dyDescent="0.2">
      <c r="B9" s="5" t="s">
        <v>59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>
        <f t="shared" ref="K9" si="6">SUM(C9:J9)</f>
        <v>0</v>
      </c>
    </row>
    <row r="10" spans="1:12" x14ac:dyDescent="0.2">
      <c r="B10" s="5" t="s">
        <v>60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>
        <f t="shared" ref="K10" si="7">SUM(C10:J10)</f>
        <v>0</v>
      </c>
    </row>
    <row r="11" spans="1:12" x14ac:dyDescent="0.2">
      <c r="B11" s="5" t="s">
        <v>61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>
        <f t="shared" ref="K11" si="8">SUM(C11:J11)</f>
        <v>0</v>
      </c>
    </row>
    <row r="12" spans="1:12" x14ac:dyDescent="0.2">
      <c r="B12" s="5" t="s">
        <v>62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>
        <f t="shared" ref="K12" si="9">SUM(C12:J12)</f>
        <v>0</v>
      </c>
    </row>
    <row r="13" spans="1:12" x14ac:dyDescent="0.2">
      <c r="B13" s="5" t="s">
        <v>63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>
        <f t="shared" ref="K13" si="10">SUM(C13:J13)</f>
        <v>0</v>
      </c>
    </row>
    <row r="14" spans="1:12" x14ac:dyDescent="0.2">
      <c r="B14" s="5" t="s">
        <v>64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1">
        <f t="shared" ref="K14" si="11">SUM(C14:J14)</f>
        <v>0</v>
      </c>
    </row>
    <row r="15" spans="1:12" x14ac:dyDescent="0.2">
      <c r="B15" s="5" t="s">
        <v>65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1">
        <f t="shared" ref="K15:K27" si="12">SUM(C15:J15)</f>
        <v>0</v>
      </c>
    </row>
    <row r="16" spans="1:12" x14ac:dyDescent="0.2">
      <c r="B16" s="5" t="s">
        <v>66</v>
      </c>
      <c r="C16" s="10">
        <v>1201</v>
      </c>
      <c r="D16" s="10">
        <v>694</v>
      </c>
      <c r="E16" s="10">
        <v>387</v>
      </c>
      <c r="F16" s="10">
        <v>122</v>
      </c>
      <c r="G16" s="10">
        <v>349</v>
      </c>
      <c r="H16" s="10">
        <v>90</v>
      </c>
      <c r="I16" s="10">
        <v>8</v>
      </c>
      <c r="J16" s="10">
        <v>30</v>
      </c>
      <c r="K16" s="11">
        <f t="shared" si="12"/>
        <v>2881</v>
      </c>
      <c r="L16" s="10"/>
    </row>
    <row r="17" spans="1:12" x14ac:dyDescent="0.2">
      <c r="B17" s="5" t="s">
        <v>67</v>
      </c>
      <c r="C17" s="10">
        <v>10860</v>
      </c>
      <c r="D17" s="10">
        <v>5308</v>
      </c>
      <c r="E17" s="10">
        <v>4613</v>
      </c>
      <c r="F17" s="10">
        <v>1227</v>
      </c>
      <c r="G17" s="10">
        <v>2821</v>
      </c>
      <c r="H17" s="10">
        <v>1019</v>
      </c>
      <c r="I17" s="10">
        <v>203</v>
      </c>
      <c r="J17" s="10">
        <v>116</v>
      </c>
      <c r="K17" s="11">
        <f t="shared" si="12"/>
        <v>26167</v>
      </c>
      <c r="L17" s="10"/>
    </row>
    <row r="18" spans="1:12" x14ac:dyDescent="0.2">
      <c r="B18" s="5" t="s">
        <v>68</v>
      </c>
      <c r="C18" s="10">
        <v>10247</v>
      </c>
      <c r="D18" s="10">
        <v>4510</v>
      </c>
      <c r="E18" s="10">
        <v>5264</v>
      </c>
      <c r="F18" s="10">
        <v>871</v>
      </c>
      <c r="G18" s="10">
        <v>2227</v>
      </c>
      <c r="H18" s="10">
        <v>868</v>
      </c>
      <c r="I18" s="10">
        <v>237</v>
      </c>
      <c r="J18" s="10">
        <v>156</v>
      </c>
      <c r="K18" s="11">
        <f t="shared" si="12"/>
        <v>24380</v>
      </c>
      <c r="L18" s="10"/>
    </row>
    <row r="19" spans="1:12" x14ac:dyDescent="0.2">
      <c r="B19" s="5" t="s">
        <v>69</v>
      </c>
      <c r="C19" s="10">
        <v>10147</v>
      </c>
      <c r="D19" s="10">
        <v>3556</v>
      </c>
      <c r="E19" s="10">
        <v>4988</v>
      </c>
      <c r="F19" s="10">
        <v>706</v>
      </c>
      <c r="G19" s="10">
        <v>2050</v>
      </c>
      <c r="H19" s="10">
        <v>682</v>
      </c>
      <c r="I19" s="10">
        <v>310</v>
      </c>
      <c r="J19" s="10">
        <v>155</v>
      </c>
      <c r="K19" s="11">
        <f t="shared" si="12"/>
        <v>22594</v>
      </c>
      <c r="L19" s="10"/>
    </row>
    <row r="20" spans="1:12" x14ac:dyDescent="0.2">
      <c r="B20" s="5" t="s">
        <v>70</v>
      </c>
      <c r="C20" s="10">
        <v>10246</v>
      </c>
      <c r="D20" s="10">
        <v>3427</v>
      </c>
      <c r="E20" s="10">
        <v>5295</v>
      </c>
      <c r="F20" s="10">
        <v>629</v>
      </c>
      <c r="G20" s="10">
        <v>1976</v>
      </c>
      <c r="H20" s="10">
        <v>500</v>
      </c>
      <c r="I20" s="10">
        <v>382</v>
      </c>
      <c r="J20" s="10">
        <v>183</v>
      </c>
      <c r="K20" s="11">
        <f t="shared" si="12"/>
        <v>22638</v>
      </c>
      <c r="L20" s="10"/>
    </row>
    <row r="21" spans="1:12" x14ac:dyDescent="0.2">
      <c r="B21" s="5" t="s">
        <v>71</v>
      </c>
      <c r="C21" s="10">
        <v>11090</v>
      </c>
      <c r="D21" s="10">
        <v>3437</v>
      </c>
      <c r="E21" s="10">
        <v>6049</v>
      </c>
      <c r="F21" s="10">
        <v>589</v>
      </c>
      <c r="G21" s="10">
        <v>2089</v>
      </c>
      <c r="H21" s="10">
        <v>394</v>
      </c>
      <c r="I21" s="10">
        <v>372</v>
      </c>
      <c r="J21" s="10">
        <v>334</v>
      </c>
      <c r="K21" s="11">
        <f t="shared" si="12"/>
        <v>24354</v>
      </c>
      <c r="L21" s="10"/>
    </row>
    <row r="22" spans="1:12" x14ac:dyDescent="0.2">
      <c r="B22" s="5" t="s">
        <v>72</v>
      </c>
      <c r="C22" s="10">
        <v>11908</v>
      </c>
      <c r="D22" s="10">
        <v>3773</v>
      </c>
      <c r="E22" s="10">
        <v>6598</v>
      </c>
      <c r="F22" s="10">
        <v>564</v>
      </c>
      <c r="G22" s="10">
        <v>2252</v>
      </c>
      <c r="H22" s="10">
        <v>445</v>
      </c>
      <c r="I22" s="10">
        <v>353</v>
      </c>
      <c r="J22" s="10">
        <v>367</v>
      </c>
      <c r="K22" s="11">
        <f t="shared" si="12"/>
        <v>26260</v>
      </c>
      <c r="L22" s="10"/>
    </row>
    <row r="23" spans="1:12" x14ac:dyDescent="0.2">
      <c r="B23" s="5" t="s">
        <v>73</v>
      </c>
      <c r="C23" s="10">
        <v>13260</v>
      </c>
      <c r="D23" s="10">
        <v>4716</v>
      </c>
      <c r="E23" s="10">
        <v>7729</v>
      </c>
      <c r="F23" s="10">
        <v>763</v>
      </c>
      <c r="G23" s="10">
        <v>2459</v>
      </c>
      <c r="H23" s="10">
        <v>436</v>
      </c>
      <c r="I23" s="10">
        <v>353</v>
      </c>
      <c r="J23" s="10">
        <v>358</v>
      </c>
      <c r="K23" s="11">
        <f t="shared" si="12"/>
        <v>30074</v>
      </c>
      <c r="L23" s="10"/>
    </row>
    <row r="24" spans="1:12" x14ac:dyDescent="0.2">
      <c r="B24" s="5" t="s">
        <v>74</v>
      </c>
      <c r="C24" s="10">
        <v>13656</v>
      </c>
      <c r="D24" s="10">
        <v>5120</v>
      </c>
      <c r="E24" s="10">
        <v>8340</v>
      </c>
      <c r="F24" s="10">
        <v>886</v>
      </c>
      <c r="G24" s="10">
        <v>2707</v>
      </c>
      <c r="H24" s="10">
        <v>536</v>
      </c>
      <c r="I24" s="10">
        <v>571</v>
      </c>
      <c r="J24" s="10">
        <v>445</v>
      </c>
      <c r="K24" s="11">
        <f t="shared" si="12"/>
        <v>32261</v>
      </c>
      <c r="L24" s="10"/>
    </row>
    <row r="25" spans="1:12" x14ac:dyDescent="0.2">
      <c r="B25" s="5" t="s">
        <v>75</v>
      </c>
      <c r="C25" s="10">
        <v>14076</v>
      </c>
      <c r="D25" s="10">
        <v>5260</v>
      </c>
      <c r="E25" s="10">
        <v>9232</v>
      </c>
      <c r="F25" s="10">
        <v>907</v>
      </c>
      <c r="G25" s="10">
        <v>2858</v>
      </c>
      <c r="H25" s="10">
        <v>567</v>
      </c>
      <c r="I25" s="10">
        <v>802</v>
      </c>
      <c r="J25" s="10">
        <v>448</v>
      </c>
      <c r="K25" s="11">
        <f t="shared" si="12"/>
        <v>34150</v>
      </c>
      <c r="L25" s="10"/>
    </row>
    <row r="26" spans="1:12" x14ac:dyDescent="0.2">
      <c r="B26" s="5" t="s">
        <v>42</v>
      </c>
      <c r="C26" s="10">
        <v>13873</v>
      </c>
      <c r="D26" s="10">
        <v>5717</v>
      </c>
      <c r="E26" s="10">
        <v>9228</v>
      </c>
      <c r="F26" s="10">
        <v>950</v>
      </c>
      <c r="G26" s="10">
        <v>2911</v>
      </c>
      <c r="H26" s="10">
        <v>581</v>
      </c>
      <c r="I26" s="10">
        <v>783</v>
      </c>
      <c r="J26" s="10">
        <v>505</v>
      </c>
      <c r="K26" s="11">
        <f t="shared" si="12"/>
        <v>34548</v>
      </c>
      <c r="L26" s="10"/>
    </row>
    <row r="27" spans="1:12" x14ac:dyDescent="0.2">
      <c r="B27" s="5" t="s">
        <v>116</v>
      </c>
      <c r="C27" s="10">
        <v>14207</v>
      </c>
      <c r="D27" s="10">
        <v>6145</v>
      </c>
      <c r="E27" s="10">
        <v>9470</v>
      </c>
      <c r="F27" s="10">
        <v>970</v>
      </c>
      <c r="G27" s="10">
        <v>3044</v>
      </c>
      <c r="H27" s="10">
        <v>555</v>
      </c>
      <c r="I27" s="10">
        <v>815</v>
      </c>
      <c r="J27" s="10">
        <v>551</v>
      </c>
      <c r="K27" s="11">
        <f t="shared" si="12"/>
        <v>35757</v>
      </c>
      <c r="L27" s="10"/>
    </row>
    <row r="29" spans="1:12" x14ac:dyDescent="0.2">
      <c r="A29" s="12" t="s">
        <v>79</v>
      </c>
      <c r="B29" s="5" t="s">
        <v>52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0</v>
      </c>
      <c r="J29" s="10">
        <v>0</v>
      </c>
      <c r="K29" s="11">
        <f>SUM(C29:J29)</f>
        <v>0</v>
      </c>
    </row>
    <row r="30" spans="1:12" x14ac:dyDescent="0.2">
      <c r="A30" s="3" t="s">
        <v>90</v>
      </c>
      <c r="B30" s="5" t="s">
        <v>53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  <c r="H30" s="10">
        <v>0</v>
      </c>
      <c r="I30" s="10">
        <v>0</v>
      </c>
      <c r="J30" s="10">
        <v>0</v>
      </c>
      <c r="K30" s="11">
        <f t="shared" ref="K30:K43" si="13">SUM(C30:J30)</f>
        <v>0</v>
      </c>
    </row>
    <row r="31" spans="1:12" x14ac:dyDescent="0.2">
      <c r="B31" s="5" t="s">
        <v>54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1">
        <f t="shared" si="13"/>
        <v>0</v>
      </c>
    </row>
    <row r="32" spans="1:12" x14ac:dyDescent="0.2">
      <c r="B32" s="5" t="s">
        <v>55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1">
        <f t="shared" si="13"/>
        <v>0</v>
      </c>
    </row>
    <row r="33" spans="2:11" x14ac:dyDescent="0.2">
      <c r="B33" s="5" t="s">
        <v>56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1">
        <f t="shared" si="13"/>
        <v>0</v>
      </c>
    </row>
    <row r="34" spans="2:11" x14ac:dyDescent="0.2">
      <c r="B34" s="5" t="s">
        <v>57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1">
        <f t="shared" si="13"/>
        <v>0</v>
      </c>
    </row>
    <row r="35" spans="2:11" x14ac:dyDescent="0.2">
      <c r="B35" s="5" t="s">
        <v>58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1">
        <f t="shared" si="13"/>
        <v>0</v>
      </c>
    </row>
    <row r="36" spans="2:11" x14ac:dyDescent="0.2">
      <c r="B36" s="5" t="s">
        <v>59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1">
        <f t="shared" si="13"/>
        <v>0</v>
      </c>
    </row>
    <row r="37" spans="2:11" x14ac:dyDescent="0.2">
      <c r="B37" s="5" t="s">
        <v>60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1">
        <f t="shared" si="13"/>
        <v>0</v>
      </c>
    </row>
    <row r="38" spans="2:11" x14ac:dyDescent="0.2">
      <c r="B38" s="5" t="s">
        <v>61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1">
        <f t="shared" si="13"/>
        <v>0</v>
      </c>
    </row>
    <row r="39" spans="2:11" x14ac:dyDescent="0.2">
      <c r="B39" s="5" t="s">
        <v>62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1">
        <f t="shared" si="13"/>
        <v>0</v>
      </c>
    </row>
    <row r="40" spans="2:11" x14ac:dyDescent="0.2">
      <c r="B40" s="5" t="s">
        <v>63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1">
        <f t="shared" si="13"/>
        <v>0</v>
      </c>
    </row>
    <row r="41" spans="2:11" x14ac:dyDescent="0.2">
      <c r="B41" s="5" t="s">
        <v>64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1">
        <f t="shared" si="13"/>
        <v>0</v>
      </c>
    </row>
    <row r="42" spans="2:11" x14ac:dyDescent="0.2">
      <c r="B42" s="5" t="s">
        <v>65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1">
        <f t="shared" si="13"/>
        <v>0</v>
      </c>
    </row>
    <row r="43" spans="2:11" x14ac:dyDescent="0.2">
      <c r="B43" s="5" t="s">
        <v>66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1">
        <f t="shared" si="13"/>
        <v>0</v>
      </c>
    </row>
    <row r="44" spans="2:11" x14ac:dyDescent="0.2">
      <c r="B44" s="5" t="s">
        <v>67</v>
      </c>
      <c r="C44" s="10">
        <v>6698</v>
      </c>
      <c r="D44" s="10">
        <v>2458</v>
      </c>
      <c r="E44" s="10">
        <v>2208</v>
      </c>
      <c r="F44" s="10">
        <v>362</v>
      </c>
      <c r="G44" s="10">
        <v>1171</v>
      </c>
      <c r="H44" s="10">
        <v>639</v>
      </c>
      <c r="I44" s="10">
        <v>222</v>
      </c>
      <c r="J44" s="10">
        <v>111</v>
      </c>
      <c r="K44" s="11">
        <v>13869</v>
      </c>
    </row>
    <row r="45" spans="2:11" x14ac:dyDescent="0.2">
      <c r="B45" s="5" t="s">
        <v>68</v>
      </c>
      <c r="C45" s="10">
        <v>14815</v>
      </c>
      <c r="D45" s="10">
        <v>4858</v>
      </c>
      <c r="E45" s="10">
        <v>6020</v>
      </c>
      <c r="F45" s="10">
        <v>1067</v>
      </c>
      <c r="G45" s="10">
        <v>2688</v>
      </c>
      <c r="H45" s="10">
        <v>1194</v>
      </c>
      <c r="I45" s="10">
        <v>546</v>
      </c>
      <c r="J45" s="10">
        <v>243</v>
      </c>
      <c r="K45" s="11">
        <v>31431</v>
      </c>
    </row>
    <row r="46" spans="2:11" x14ac:dyDescent="0.2">
      <c r="B46" s="5" t="s">
        <v>69</v>
      </c>
      <c r="C46" s="10">
        <v>17481</v>
      </c>
      <c r="D46" s="10">
        <v>5573</v>
      </c>
      <c r="E46" s="10">
        <v>7822</v>
      </c>
      <c r="F46" s="10">
        <v>1273</v>
      </c>
      <c r="G46" s="10">
        <v>3156</v>
      </c>
      <c r="H46" s="10">
        <v>1331</v>
      </c>
      <c r="I46" s="10">
        <v>609</v>
      </c>
      <c r="J46" s="10">
        <v>317</v>
      </c>
      <c r="K46" s="11">
        <v>37562</v>
      </c>
    </row>
    <row r="47" spans="2:11" x14ac:dyDescent="0.2">
      <c r="B47" s="5" t="s">
        <v>70</v>
      </c>
      <c r="C47" s="10">
        <v>18633</v>
      </c>
      <c r="D47" s="10">
        <v>5992</v>
      </c>
      <c r="E47" s="10">
        <v>8710</v>
      </c>
      <c r="F47" s="10">
        <v>1229</v>
      </c>
      <c r="G47" s="10">
        <v>3570</v>
      </c>
      <c r="H47" s="10">
        <v>1481</v>
      </c>
      <c r="I47" s="10">
        <v>689</v>
      </c>
      <c r="J47" s="10">
        <v>329</v>
      </c>
      <c r="K47" s="11">
        <v>40633</v>
      </c>
    </row>
    <row r="48" spans="2:11" x14ac:dyDescent="0.2">
      <c r="B48" s="5" t="s">
        <v>71</v>
      </c>
      <c r="C48" s="10">
        <v>20511</v>
      </c>
      <c r="D48" s="10">
        <v>6406</v>
      </c>
      <c r="E48" s="10">
        <v>10122</v>
      </c>
      <c r="F48" s="10">
        <v>1293</v>
      </c>
      <c r="G48" s="10">
        <v>3940</v>
      </c>
      <c r="H48" s="10">
        <v>1308</v>
      </c>
      <c r="I48" s="10">
        <v>756</v>
      </c>
      <c r="J48" s="10">
        <v>464</v>
      </c>
      <c r="K48" s="11">
        <v>44800</v>
      </c>
    </row>
    <row r="49" spans="1:11" x14ac:dyDescent="0.2">
      <c r="B49" s="5" t="s">
        <v>72</v>
      </c>
      <c r="C49" s="10">
        <v>23088</v>
      </c>
      <c r="D49" s="10">
        <v>7149</v>
      </c>
      <c r="E49" s="10">
        <v>11110</v>
      </c>
      <c r="F49" s="10">
        <v>1410</v>
      </c>
      <c r="G49" s="10">
        <v>4141</v>
      </c>
      <c r="H49" s="10">
        <v>1251</v>
      </c>
      <c r="I49" s="10">
        <v>1039</v>
      </c>
      <c r="J49" s="10">
        <v>468</v>
      </c>
      <c r="K49" s="11">
        <v>49656</v>
      </c>
    </row>
    <row r="50" spans="1:11" x14ac:dyDescent="0.2">
      <c r="B50" s="5" t="s">
        <v>73</v>
      </c>
      <c r="C50" s="10">
        <v>25483</v>
      </c>
      <c r="D50" s="10">
        <v>8605</v>
      </c>
      <c r="E50" s="10">
        <v>12532</v>
      </c>
      <c r="F50" s="10">
        <v>1577</v>
      </c>
      <c r="G50" s="10">
        <v>4695</v>
      </c>
      <c r="H50" s="10">
        <v>1321</v>
      </c>
      <c r="I50" s="10">
        <v>1091</v>
      </c>
      <c r="J50" s="10">
        <v>550</v>
      </c>
      <c r="K50" s="11">
        <v>55854</v>
      </c>
    </row>
    <row r="51" spans="1:11" x14ac:dyDescent="0.2">
      <c r="B51" s="5" t="s">
        <v>74</v>
      </c>
      <c r="C51" s="10">
        <v>26934</v>
      </c>
      <c r="D51" s="10">
        <v>9685</v>
      </c>
      <c r="E51" s="10">
        <v>14143</v>
      </c>
      <c r="F51" s="10">
        <v>1903</v>
      </c>
      <c r="G51" s="10">
        <v>5125</v>
      </c>
      <c r="H51" s="10">
        <v>1302</v>
      </c>
      <c r="I51" s="10">
        <v>1500</v>
      </c>
      <c r="J51" s="10">
        <v>708</v>
      </c>
      <c r="K51" s="11">
        <v>61300</v>
      </c>
    </row>
    <row r="52" spans="1:11" x14ac:dyDescent="0.2">
      <c r="B52" s="5" t="s">
        <v>75</v>
      </c>
      <c r="C52" s="10">
        <v>27314</v>
      </c>
      <c r="D52" s="10">
        <v>10709</v>
      </c>
      <c r="E52" s="10">
        <v>15740</v>
      </c>
      <c r="F52" s="10">
        <v>2057</v>
      </c>
      <c r="G52" s="10">
        <v>5578</v>
      </c>
      <c r="H52" s="10">
        <v>1235</v>
      </c>
      <c r="I52" s="10">
        <v>1581</v>
      </c>
      <c r="J52" s="10">
        <v>842</v>
      </c>
      <c r="K52" s="11">
        <v>65056</v>
      </c>
    </row>
    <row r="53" spans="1:11" x14ac:dyDescent="0.2">
      <c r="B53" s="5" t="s">
        <v>42</v>
      </c>
      <c r="C53" s="10">
        <v>27432</v>
      </c>
      <c r="D53" s="10">
        <v>11252</v>
      </c>
      <c r="E53" s="10">
        <v>15709</v>
      </c>
      <c r="F53" s="10">
        <v>2148</v>
      </c>
      <c r="G53" s="10">
        <v>5489</v>
      </c>
      <c r="H53" s="10">
        <v>1207</v>
      </c>
      <c r="I53" s="10">
        <v>1629</v>
      </c>
      <c r="J53" s="10">
        <v>1026</v>
      </c>
      <c r="K53" s="11">
        <f>SUM(C53:J53)</f>
        <v>65892</v>
      </c>
    </row>
    <row r="54" spans="1:11" x14ac:dyDescent="0.2">
      <c r="B54" s="5" t="s">
        <v>116</v>
      </c>
      <c r="C54" s="10">
        <v>28678</v>
      </c>
      <c r="D54" s="10">
        <v>12308</v>
      </c>
      <c r="E54" s="10">
        <v>15707</v>
      </c>
      <c r="F54" s="10">
        <v>2139</v>
      </c>
      <c r="G54" s="10">
        <v>5468</v>
      </c>
      <c r="H54" s="10">
        <v>1260</v>
      </c>
      <c r="I54" s="10">
        <v>1591</v>
      </c>
      <c r="J54" s="10">
        <v>1132</v>
      </c>
      <c r="K54" s="11">
        <f>SUM(C54:J54)</f>
        <v>68283</v>
      </c>
    </row>
    <row r="55" spans="1:11" x14ac:dyDescent="0.2">
      <c r="B55" s="5"/>
      <c r="C55" s="66"/>
      <c r="D55" s="66"/>
      <c r="E55" s="66"/>
      <c r="F55" s="66"/>
      <c r="G55" s="66"/>
      <c r="H55" s="66"/>
      <c r="I55" s="66"/>
      <c r="J55" s="66"/>
      <c r="K55" s="66"/>
    </row>
    <row r="56" spans="1:11" x14ac:dyDescent="0.2">
      <c r="A56" s="12" t="s">
        <v>80</v>
      </c>
      <c r="B56" s="5" t="s">
        <v>52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1">
        <f>SUM(C56:J56)</f>
        <v>0</v>
      </c>
    </row>
    <row r="57" spans="1:11" x14ac:dyDescent="0.2">
      <c r="A57" s="3" t="s">
        <v>91</v>
      </c>
      <c r="B57" s="5" t="s">
        <v>53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1">
        <f t="shared" ref="K57:K80" si="14">SUM(C57:J57)</f>
        <v>0</v>
      </c>
    </row>
    <row r="58" spans="1:11" x14ac:dyDescent="0.2">
      <c r="B58" s="5" t="s">
        <v>54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0</v>
      </c>
      <c r="K58" s="11">
        <f t="shared" si="14"/>
        <v>0</v>
      </c>
    </row>
    <row r="59" spans="1:11" x14ac:dyDescent="0.2">
      <c r="B59" s="5" t="s">
        <v>55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0</v>
      </c>
      <c r="K59" s="11">
        <f t="shared" si="14"/>
        <v>0</v>
      </c>
    </row>
    <row r="60" spans="1:11" x14ac:dyDescent="0.2">
      <c r="B60" s="5" t="s">
        <v>56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1">
        <f t="shared" si="14"/>
        <v>0</v>
      </c>
    </row>
    <row r="61" spans="1:11" x14ac:dyDescent="0.2">
      <c r="B61" s="5" t="s">
        <v>57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1">
        <f t="shared" si="14"/>
        <v>0</v>
      </c>
    </row>
    <row r="62" spans="1:11" x14ac:dyDescent="0.2">
      <c r="B62" s="5" t="s">
        <v>58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1">
        <f t="shared" si="14"/>
        <v>0</v>
      </c>
    </row>
    <row r="63" spans="1:11" x14ac:dyDescent="0.2">
      <c r="B63" s="5" t="s">
        <v>59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1">
        <f t="shared" si="14"/>
        <v>0</v>
      </c>
    </row>
    <row r="64" spans="1:11" x14ac:dyDescent="0.2">
      <c r="B64" s="5" t="s">
        <v>60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1">
        <f t="shared" si="14"/>
        <v>0</v>
      </c>
    </row>
    <row r="65" spans="2:11" x14ac:dyDescent="0.2">
      <c r="B65" s="5" t="s">
        <v>61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1">
        <f t="shared" si="14"/>
        <v>0</v>
      </c>
    </row>
    <row r="66" spans="2:11" x14ac:dyDescent="0.2">
      <c r="B66" s="5" t="s">
        <v>62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1">
        <f t="shared" si="14"/>
        <v>0</v>
      </c>
    </row>
    <row r="67" spans="2:11" x14ac:dyDescent="0.2">
      <c r="B67" s="5" t="s">
        <v>63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1">
        <f t="shared" si="14"/>
        <v>0</v>
      </c>
    </row>
    <row r="68" spans="2:11" x14ac:dyDescent="0.2">
      <c r="B68" s="5" t="s">
        <v>64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1">
        <f t="shared" si="14"/>
        <v>0</v>
      </c>
    </row>
    <row r="69" spans="2:11" x14ac:dyDescent="0.2">
      <c r="B69" s="5" t="s">
        <v>65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1">
        <f t="shared" si="14"/>
        <v>0</v>
      </c>
    </row>
    <row r="70" spans="2:11" x14ac:dyDescent="0.2">
      <c r="B70" s="15" t="s">
        <v>66</v>
      </c>
      <c r="C70" s="13">
        <v>2941</v>
      </c>
      <c r="D70" s="13">
        <v>1436</v>
      </c>
      <c r="E70" s="13">
        <v>798</v>
      </c>
      <c r="F70" s="13">
        <v>221</v>
      </c>
      <c r="G70" s="13">
        <v>785</v>
      </c>
      <c r="H70" s="13">
        <v>129</v>
      </c>
      <c r="I70" s="13">
        <v>88</v>
      </c>
      <c r="J70" s="13">
        <v>62</v>
      </c>
      <c r="K70" s="11">
        <f t="shared" si="14"/>
        <v>6460</v>
      </c>
    </row>
    <row r="71" spans="2:11" x14ac:dyDescent="0.2">
      <c r="B71" s="15" t="s">
        <v>67</v>
      </c>
      <c r="C71" s="13">
        <v>32722</v>
      </c>
      <c r="D71" s="13">
        <v>13143</v>
      </c>
      <c r="E71" s="13">
        <v>11583</v>
      </c>
      <c r="F71" s="13">
        <v>2736</v>
      </c>
      <c r="G71" s="13">
        <v>7726</v>
      </c>
      <c r="H71" s="13">
        <v>1888</v>
      </c>
      <c r="I71" s="13">
        <v>1271</v>
      </c>
      <c r="J71" s="13">
        <v>501</v>
      </c>
      <c r="K71" s="11">
        <f t="shared" si="14"/>
        <v>71570</v>
      </c>
    </row>
    <row r="72" spans="2:11" x14ac:dyDescent="0.2">
      <c r="B72" s="15" t="s">
        <v>68</v>
      </c>
      <c r="C72" s="13">
        <v>33580</v>
      </c>
      <c r="D72" s="13">
        <v>13094</v>
      </c>
      <c r="E72" s="13">
        <v>14513</v>
      </c>
      <c r="F72" s="13">
        <v>2595</v>
      </c>
      <c r="G72" s="13">
        <v>7249</v>
      </c>
      <c r="H72" s="13">
        <v>2157</v>
      </c>
      <c r="I72" s="13">
        <v>1328</v>
      </c>
      <c r="J72" s="13">
        <v>501</v>
      </c>
      <c r="K72" s="11">
        <f t="shared" si="14"/>
        <v>75017</v>
      </c>
    </row>
    <row r="73" spans="2:11" x14ac:dyDescent="0.2">
      <c r="B73" s="15" t="s">
        <v>69</v>
      </c>
      <c r="C73" s="13">
        <v>33243</v>
      </c>
      <c r="D73" s="13">
        <v>12401</v>
      </c>
      <c r="E73" s="13">
        <v>15658</v>
      </c>
      <c r="F73" s="13">
        <v>2589</v>
      </c>
      <c r="G73" s="13">
        <v>6914</v>
      </c>
      <c r="H73" s="13">
        <v>2173</v>
      </c>
      <c r="I73" s="13">
        <v>1404</v>
      </c>
      <c r="J73" s="13">
        <v>494</v>
      </c>
      <c r="K73" s="11">
        <f t="shared" si="14"/>
        <v>74876</v>
      </c>
    </row>
    <row r="74" spans="2:11" x14ac:dyDescent="0.2">
      <c r="B74" s="15" t="s">
        <v>70</v>
      </c>
      <c r="C74" s="13">
        <v>34168</v>
      </c>
      <c r="D74" s="13">
        <v>13055</v>
      </c>
      <c r="E74" s="13">
        <v>16619</v>
      </c>
      <c r="F74" s="13">
        <v>2519</v>
      </c>
      <c r="G74" s="13">
        <v>6870</v>
      </c>
      <c r="H74" s="13">
        <v>2141</v>
      </c>
      <c r="I74" s="13">
        <v>1542</v>
      </c>
      <c r="J74" s="13">
        <v>592</v>
      </c>
      <c r="K74" s="11">
        <f t="shared" si="14"/>
        <v>77506</v>
      </c>
    </row>
    <row r="75" spans="2:11" x14ac:dyDescent="0.2">
      <c r="B75" s="15" t="s">
        <v>71</v>
      </c>
      <c r="C75" s="13">
        <v>36354</v>
      </c>
      <c r="D75" s="13">
        <v>14279</v>
      </c>
      <c r="E75" s="13">
        <v>18438</v>
      </c>
      <c r="F75" s="13">
        <v>2583</v>
      </c>
      <c r="G75" s="13">
        <v>7686</v>
      </c>
      <c r="H75" s="13">
        <v>2373</v>
      </c>
      <c r="I75" s="13">
        <v>1815</v>
      </c>
      <c r="J75" s="13">
        <v>585</v>
      </c>
      <c r="K75" s="11">
        <f t="shared" si="14"/>
        <v>84113</v>
      </c>
    </row>
    <row r="76" spans="2:11" x14ac:dyDescent="0.2">
      <c r="B76" s="15" t="s">
        <v>72</v>
      </c>
      <c r="C76" s="13">
        <v>40314</v>
      </c>
      <c r="D76" s="13">
        <v>15463</v>
      </c>
      <c r="E76" s="13">
        <v>20868</v>
      </c>
      <c r="F76" s="13">
        <v>2841</v>
      </c>
      <c r="G76" s="13">
        <v>8042</v>
      </c>
      <c r="H76" s="13">
        <v>2419</v>
      </c>
      <c r="I76" s="13">
        <v>1995</v>
      </c>
      <c r="J76" s="13">
        <v>675</v>
      </c>
      <c r="K76" s="11">
        <f t="shared" si="14"/>
        <v>92617</v>
      </c>
    </row>
    <row r="77" spans="2:11" x14ac:dyDescent="0.2">
      <c r="B77" s="15" t="s">
        <v>73</v>
      </c>
      <c r="C77" s="13">
        <v>45942</v>
      </c>
      <c r="D77" s="13">
        <v>18173</v>
      </c>
      <c r="E77" s="13">
        <v>23679</v>
      </c>
      <c r="F77" s="13">
        <v>3293</v>
      </c>
      <c r="G77" s="13">
        <v>9409</v>
      </c>
      <c r="H77" s="13">
        <v>2410</v>
      </c>
      <c r="I77" s="13">
        <v>2227</v>
      </c>
      <c r="J77" s="13">
        <v>730</v>
      </c>
      <c r="K77" s="11">
        <f t="shared" si="14"/>
        <v>105863</v>
      </c>
    </row>
    <row r="78" spans="2:11" x14ac:dyDescent="0.2">
      <c r="B78" s="15" t="s">
        <v>74</v>
      </c>
      <c r="C78" s="13">
        <v>49717</v>
      </c>
      <c r="D78" s="13">
        <v>20627</v>
      </c>
      <c r="E78" s="13">
        <v>25633</v>
      </c>
      <c r="F78" s="13">
        <v>3367</v>
      </c>
      <c r="G78" s="13">
        <v>9942</v>
      </c>
      <c r="H78" s="13">
        <v>2630</v>
      </c>
      <c r="I78" s="13">
        <v>2598</v>
      </c>
      <c r="J78" s="13">
        <v>835</v>
      </c>
      <c r="K78" s="11">
        <f t="shared" si="14"/>
        <v>115349</v>
      </c>
    </row>
    <row r="79" spans="2:11" x14ac:dyDescent="0.2">
      <c r="B79" s="15" t="s">
        <v>75</v>
      </c>
      <c r="C79" s="13">
        <v>52077</v>
      </c>
      <c r="D79" s="13">
        <v>20825</v>
      </c>
      <c r="E79" s="13">
        <v>27651</v>
      </c>
      <c r="F79" s="13">
        <v>3670</v>
      </c>
      <c r="G79" s="13">
        <v>10041</v>
      </c>
      <c r="H79" s="13">
        <v>2577</v>
      </c>
      <c r="I79" s="13">
        <v>2520</v>
      </c>
      <c r="J79" s="13">
        <v>823</v>
      </c>
      <c r="K79" s="11">
        <f t="shared" si="14"/>
        <v>120184</v>
      </c>
    </row>
    <row r="80" spans="2:11" x14ac:dyDescent="0.2">
      <c r="B80" s="15" t="s">
        <v>42</v>
      </c>
      <c r="C80" s="13">
        <v>49442</v>
      </c>
      <c r="D80" s="13">
        <v>21437</v>
      </c>
      <c r="E80" s="13">
        <v>28189</v>
      </c>
      <c r="F80" s="13">
        <v>3764</v>
      </c>
      <c r="G80" s="13">
        <v>9673</v>
      </c>
      <c r="H80" s="13">
        <v>2348</v>
      </c>
      <c r="I80" s="13">
        <v>2450</v>
      </c>
      <c r="J80" s="13">
        <v>985</v>
      </c>
      <c r="K80" s="11">
        <f t="shared" si="14"/>
        <v>118288</v>
      </c>
    </row>
    <row r="81" spans="1:11" x14ac:dyDescent="0.2">
      <c r="B81" s="5" t="s">
        <v>116</v>
      </c>
      <c r="C81" s="10">
        <v>51509</v>
      </c>
      <c r="D81" s="10">
        <v>22769</v>
      </c>
      <c r="E81" s="10">
        <v>28264</v>
      </c>
      <c r="F81" s="10">
        <v>3913</v>
      </c>
      <c r="G81" s="10">
        <v>9631</v>
      </c>
      <c r="H81" s="10">
        <v>2337</v>
      </c>
      <c r="I81" s="10">
        <v>2663</v>
      </c>
      <c r="J81" s="10">
        <v>1115</v>
      </c>
      <c r="K81" s="11">
        <f>SUM(C81:J81)</f>
        <v>122201</v>
      </c>
    </row>
    <row r="83" spans="1:11" x14ac:dyDescent="0.2">
      <c r="A83" s="12" t="s">
        <v>81</v>
      </c>
      <c r="B83" s="5" t="s">
        <v>52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1">
        <f>SUM(C83:J83)</f>
        <v>0</v>
      </c>
    </row>
    <row r="84" spans="1:11" x14ac:dyDescent="0.2">
      <c r="A84" s="3" t="s">
        <v>92</v>
      </c>
      <c r="B84" s="5" t="s">
        <v>53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  <c r="H84" s="10">
        <v>0</v>
      </c>
      <c r="I84" s="10">
        <v>0</v>
      </c>
      <c r="J84" s="10">
        <v>0</v>
      </c>
      <c r="K84" s="11">
        <f t="shared" ref="K84:K107" si="15">SUM(C84:J84)</f>
        <v>0</v>
      </c>
    </row>
    <row r="85" spans="1:11" x14ac:dyDescent="0.2">
      <c r="B85" s="5" t="s">
        <v>54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  <c r="H85" s="10">
        <v>0</v>
      </c>
      <c r="I85" s="10">
        <v>0</v>
      </c>
      <c r="J85" s="10">
        <v>0</v>
      </c>
      <c r="K85" s="11">
        <f t="shared" si="15"/>
        <v>0</v>
      </c>
    </row>
    <row r="86" spans="1:11" x14ac:dyDescent="0.2">
      <c r="B86" s="5" t="s">
        <v>55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1">
        <f t="shared" si="15"/>
        <v>0</v>
      </c>
    </row>
    <row r="87" spans="1:11" x14ac:dyDescent="0.2">
      <c r="B87" s="5" t="s">
        <v>56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  <c r="H87" s="10">
        <v>0</v>
      </c>
      <c r="I87" s="10">
        <v>0</v>
      </c>
      <c r="J87" s="10">
        <v>0</v>
      </c>
      <c r="K87" s="11">
        <f t="shared" si="15"/>
        <v>0</v>
      </c>
    </row>
    <row r="88" spans="1:11" x14ac:dyDescent="0.2">
      <c r="B88" s="5" t="s">
        <v>57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  <c r="H88" s="10">
        <v>0</v>
      </c>
      <c r="I88" s="10">
        <v>0</v>
      </c>
      <c r="J88" s="10">
        <v>0</v>
      </c>
      <c r="K88" s="11">
        <f t="shared" si="15"/>
        <v>0</v>
      </c>
    </row>
    <row r="89" spans="1:11" x14ac:dyDescent="0.2">
      <c r="B89" s="5" t="s">
        <v>58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1">
        <f t="shared" si="15"/>
        <v>0</v>
      </c>
    </row>
    <row r="90" spans="1:11" x14ac:dyDescent="0.2">
      <c r="B90" s="5" t="s">
        <v>59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1">
        <f t="shared" si="15"/>
        <v>0</v>
      </c>
    </row>
    <row r="91" spans="1:11" x14ac:dyDescent="0.2">
      <c r="B91" s="5" t="s">
        <v>60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1">
        <f t="shared" si="15"/>
        <v>0</v>
      </c>
    </row>
    <row r="92" spans="1:11" x14ac:dyDescent="0.2">
      <c r="B92" s="5" t="s">
        <v>61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1">
        <f t="shared" si="15"/>
        <v>0</v>
      </c>
    </row>
    <row r="93" spans="1:11" x14ac:dyDescent="0.2">
      <c r="B93" s="5" t="s">
        <v>62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1">
        <f t="shared" si="15"/>
        <v>0</v>
      </c>
    </row>
    <row r="94" spans="1:11" x14ac:dyDescent="0.2">
      <c r="B94" s="5" t="s">
        <v>63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1">
        <f t="shared" si="15"/>
        <v>0</v>
      </c>
    </row>
    <row r="95" spans="1:11" x14ac:dyDescent="0.2">
      <c r="B95" s="5" t="s">
        <v>64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1">
        <f t="shared" si="15"/>
        <v>0</v>
      </c>
    </row>
    <row r="96" spans="1:11" x14ac:dyDescent="0.2">
      <c r="B96" s="5" t="s">
        <v>65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1">
        <f t="shared" si="15"/>
        <v>0</v>
      </c>
    </row>
    <row r="97" spans="1:11" x14ac:dyDescent="0.2">
      <c r="B97" s="5" t="s">
        <v>66</v>
      </c>
      <c r="C97" s="10">
        <v>1912</v>
      </c>
      <c r="D97" s="10">
        <v>842</v>
      </c>
      <c r="E97" s="10">
        <v>516</v>
      </c>
      <c r="F97" s="10">
        <v>110</v>
      </c>
      <c r="G97" s="10">
        <v>503</v>
      </c>
      <c r="H97" s="10">
        <v>106</v>
      </c>
      <c r="I97" s="10">
        <v>102</v>
      </c>
      <c r="J97" s="10">
        <v>32</v>
      </c>
      <c r="K97" s="11">
        <f t="shared" si="15"/>
        <v>4123</v>
      </c>
    </row>
    <row r="98" spans="1:11" x14ac:dyDescent="0.2">
      <c r="B98" s="5" t="s">
        <v>67</v>
      </c>
      <c r="C98" s="10">
        <v>24797</v>
      </c>
      <c r="D98" s="10">
        <v>10650</v>
      </c>
      <c r="E98" s="10">
        <v>8278</v>
      </c>
      <c r="F98" s="10">
        <v>1628</v>
      </c>
      <c r="G98" s="10">
        <v>6169</v>
      </c>
      <c r="H98" s="10">
        <v>1706</v>
      </c>
      <c r="I98" s="10">
        <v>1405</v>
      </c>
      <c r="J98" s="10">
        <v>312</v>
      </c>
      <c r="K98" s="11">
        <f t="shared" si="15"/>
        <v>54945</v>
      </c>
    </row>
    <row r="99" spans="1:11" x14ac:dyDescent="0.2">
      <c r="B99" s="5" t="s">
        <v>68</v>
      </c>
      <c r="C99" s="10">
        <v>29489</v>
      </c>
      <c r="D99" s="10">
        <v>12813</v>
      </c>
      <c r="E99" s="10">
        <v>12637</v>
      </c>
      <c r="F99" s="10">
        <v>2157</v>
      </c>
      <c r="G99" s="10">
        <v>7354</v>
      </c>
      <c r="H99" s="10">
        <v>2056</v>
      </c>
      <c r="I99" s="10">
        <v>1530</v>
      </c>
      <c r="J99" s="10">
        <v>382</v>
      </c>
      <c r="K99" s="11">
        <f t="shared" si="15"/>
        <v>68418</v>
      </c>
    </row>
    <row r="100" spans="1:11" x14ac:dyDescent="0.2">
      <c r="B100" s="5" t="s">
        <v>69</v>
      </c>
      <c r="C100" s="10">
        <v>30480</v>
      </c>
      <c r="D100" s="10">
        <v>13464</v>
      </c>
      <c r="E100" s="10">
        <v>14087</v>
      </c>
      <c r="F100" s="10">
        <v>2166</v>
      </c>
      <c r="G100" s="10">
        <v>7610</v>
      </c>
      <c r="H100" s="10">
        <v>2084</v>
      </c>
      <c r="I100" s="10">
        <v>1430</v>
      </c>
      <c r="J100" s="10">
        <v>388</v>
      </c>
      <c r="K100" s="11">
        <f t="shared" si="15"/>
        <v>71709</v>
      </c>
    </row>
    <row r="101" spans="1:11" x14ac:dyDescent="0.2">
      <c r="B101" s="5" t="s">
        <v>70</v>
      </c>
      <c r="C101" s="10">
        <v>32316</v>
      </c>
      <c r="D101" s="10">
        <v>14299</v>
      </c>
      <c r="E101" s="10">
        <v>15694</v>
      </c>
      <c r="F101" s="10">
        <v>2376</v>
      </c>
      <c r="G101" s="10">
        <v>8386</v>
      </c>
      <c r="H101" s="10">
        <v>2218</v>
      </c>
      <c r="I101" s="10">
        <v>1541</v>
      </c>
      <c r="J101" s="10">
        <v>432</v>
      </c>
      <c r="K101" s="11">
        <f t="shared" si="15"/>
        <v>77262</v>
      </c>
    </row>
    <row r="102" spans="1:11" x14ac:dyDescent="0.2">
      <c r="B102" s="5" t="s">
        <v>71</v>
      </c>
      <c r="C102" s="10">
        <v>34690</v>
      </c>
      <c r="D102" s="10">
        <v>15578</v>
      </c>
      <c r="E102" s="10">
        <v>18293</v>
      </c>
      <c r="F102" s="10">
        <v>2516</v>
      </c>
      <c r="G102" s="10">
        <v>9014</v>
      </c>
      <c r="H102" s="10">
        <v>2384</v>
      </c>
      <c r="I102" s="10">
        <v>1640</v>
      </c>
      <c r="J102" s="10">
        <v>355</v>
      </c>
      <c r="K102" s="11">
        <f t="shared" si="15"/>
        <v>84470</v>
      </c>
    </row>
    <row r="103" spans="1:11" x14ac:dyDescent="0.2">
      <c r="B103" s="5" t="s">
        <v>72</v>
      </c>
      <c r="C103" s="10">
        <v>36753</v>
      </c>
      <c r="D103" s="10">
        <v>16429</v>
      </c>
      <c r="E103" s="10">
        <v>20294</v>
      </c>
      <c r="F103" s="10">
        <v>2638</v>
      </c>
      <c r="G103" s="10">
        <v>8932</v>
      </c>
      <c r="H103" s="10">
        <v>2364</v>
      </c>
      <c r="I103" s="10">
        <v>1782</v>
      </c>
      <c r="J103" s="10">
        <v>449</v>
      </c>
      <c r="K103" s="11">
        <f t="shared" si="15"/>
        <v>89641</v>
      </c>
    </row>
    <row r="104" spans="1:11" x14ac:dyDescent="0.2">
      <c r="B104" s="5" t="s">
        <v>73</v>
      </c>
      <c r="C104" s="10">
        <v>41658</v>
      </c>
      <c r="D104" s="10">
        <v>18506</v>
      </c>
      <c r="E104" s="10">
        <v>23264</v>
      </c>
      <c r="F104" s="10">
        <v>2945</v>
      </c>
      <c r="G104" s="10">
        <v>9713</v>
      </c>
      <c r="H104" s="10">
        <v>2436</v>
      </c>
      <c r="I104" s="10">
        <v>1837</v>
      </c>
      <c r="J104" s="10">
        <v>594</v>
      </c>
      <c r="K104" s="11">
        <f t="shared" si="15"/>
        <v>100953</v>
      </c>
    </row>
    <row r="105" spans="1:11" x14ac:dyDescent="0.2">
      <c r="B105" s="5" t="s">
        <v>74</v>
      </c>
      <c r="C105" s="10">
        <v>43837</v>
      </c>
      <c r="D105" s="10">
        <v>19161</v>
      </c>
      <c r="E105" s="10">
        <v>24958</v>
      </c>
      <c r="F105" s="10">
        <v>2940</v>
      </c>
      <c r="G105" s="10">
        <v>9993</v>
      </c>
      <c r="H105" s="10">
        <v>2257</v>
      </c>
      <c r="I105" s="10">
        <v>2022</v>
      </c>
      <c r="J105" s="10">
        <v>668</v>
      </c>
      <c r="K105" s="11">
        <f t="shared" si="15"/>
        <v>105836</v>
      </c>
    </row>
    <row r="106" spans="1:11" x14ac:dyDescent="0.2">
      <c r="B106" s="5" t="s">
        <v>75</v>
      </c>
      <c r="C106" s="10">
        <v>45419</v>
      </c>
      <c r="D106" s="10">
        <v>19668</v>
      </c>
      <c r="E106" s="10">
        <v>26512</v>
      </c>
      <c r="F106" s="10">
        <v>3126</v>
      </c>
      <c r="G106" s="10">
        <v>10040</v>
      </c>
      <c r="H106" s="10">
        <v>2396</v>
      </c>
      <c r="I106" s="10">
        <v>2186</v>
      </c>
      <c r="J106" s="10">
        <v>707</v>
      </c>
      <c r="K106" s="11">
        <f t="shared" si="15"/>
        <v>110054</v>
      </c>
    </row>
    <row r="107" spans="1:11" x14ac:dyDescent="0.2">
      <c r="B107" s="5" t="s">
        <v>42</v>
      </c>
      <c r="C107" s="10">
        <v>44278</v>
      </c>
      <c r="D107" s="10">
        <v>19365</v>
      </c>
      <c r="E107" s="10">
        <v>26815</v>
      </c>
      <c r="F107" s="10">
        <v>3003</v>
      </c>
      <c r="G107" s="10">
        <v>9889</v>
      </c>
      <c r="H107" s="10">
        <v>2447</v>
      </c>
      <c r="I107" s="10">
        <v>2122</v>
      </c>
      <c r="J107" s="10">
        <v>670</v>
      </c>
      <c r="K107" s="11">
        <f t="shared" si="15"/>
        <v>108589</v>
      </c>
    </row>
    <row r="108" spans="1:11" x14ac:dyDescent="0.2">
      <c r="B108" s="5" t="s">
        <v>116</v>
      </c>
      <c r="C108" s="10">
        <v>46556</v>
      </c>
      <c r="D108" s="10">
        <v>21025</v>
      </c>
      <c r="E108" s="10">
        <v>27066</v>
      </c>
      <c r="F108" s="10">
        <v>3077</v>
      </c>
      <c r="G108" s="10">
        <v>9522</v>
      </c>
      <c r="H108" s="10">
        <v>2495</v>
      </c>
      <c r="I108" s="10">
        <v>2256</v>
      </c>
      <c r="J108" s="10">
        <v>869</v>
      </c>
      <c r="K108" s="11">
        <f>SUM(C108:J108)</f>
        <v>112866</v>
      </c>
    </row>
    <row r="110" spans="1:11" x14ac:dyDescent="0.2">
      <c r="A110" s="12" t="s">
        <v>94</v>
      </c>
      <c r="C110" s="66" t="s">
        <v>43</v>
      </c>
      <c r="D110" s="66" t="s">
        <v>44</v>
      </c>
      <c r="E110" s="66" t="s">
        <v>45</v>
      </c>
      <c r="F110" s="66" t="s">
        <v>46</v>
      </c>
      <c r="G110" s="66" t="s">
        <v>47</v>
      </c>
      <c r="H110" s="66" t="s">
        <v>48</v>
      </c>
      <c r="I110" s="66" t="s">
        <v>49</v>
      </c>
      <c r="J110" s="66" t="s">
        <v>50</v>
      </c>
      <c r="K110" s="66" t="s">
        <v>17</v>
      </c>
    </row>
    <row r="111" spans="1:11" x14ac:dyDescent="0.2">
      <c r="B111" s="5" t="s">
        <v>52</v>
      </c>
      <c r="C111" s="10">
        <f>SUM(C2+C29+C56+C83)</f>
        <v>0</v>
      </c>
      <c r="D111" s="10">
        <f t="shared" ref="D111:K111" si="16">SUM(D2+D29+D56+D83)</f>
        <v>0</v>
      </c>
      <c r="E111" s="10">
        <f t="shared" si="16"/>
        <v>0</v>
      </c>
      <c r="F111" s="10">
        <f t="shared" si="16"/>
        <v>0</v>
      </c>
      <c r="G111" s="10">
        <f t="shared" si="16"/>
        <v>0</v>
      </c>
      <c r="H111" s="10">
        <f t="shared" si="16"/>
        <v>0</v>
      </c>
      <c r="I111" s="10">
        <f t="shared" si="16"/>
        <v>0</v>
      </c>
      <c r="J111" s="10">
        <f t="shared" si="16"/>
        <v>0</v>
      </c>
      <c r="K111" s="11">
        <f t="shared" si="16"/>
        <v>0</v>
      </c>
    </row>
    <row r="112" spans="1:11" x14ac:dyDescent="0.2">
      <c r="B112" s="5" t="s">
        <v>53</v>
      </c>
      <c r="C112" s="10">
        <f t="shared" ref="C112:K112" si="17">SUM(C3+C30+C57+C84)</f>
        <v>0</v>
      </c>
      <c r="D112" s="10">
        <f t="shared" si="17"/>
        <v>0</v>
      </c>
      <c r="E112" s="10">
        <f t="shared" si="17"/>
        <v>0</v>
      </c>
      <c r="F112" s="10">
        <f t="shared" si="17"/>
        <v>0</v>
      </c>
      <c r="G112" s="10">
        <f t="shared" si="17"/>
        <v>0</v>
      </c>
      <c r="H112" s="10">
        <f t="shared" si="17"/>
        <v>0</v>
      </c>
      <c r="I112" s="10">
        <f t="shared" si="17"/>
        <v>0</v>
      </c>
      <c r="J112" s="10">
        <f t="shared" si="17"/>
        <v>0</v>
      </c>
      <c r="K112" s="11">
        <f t="shared" si="17"/>
        <v>0</v>
      </c>
    </row>
    <row r="113" spans="2:11" x14ac:dyDescent="0.2">
      <c r="B113" s="5" t="s">
        <v>54</v>
      </c>
      <c r="C113" s="10">
        <f t="shared" ref="C113:K113" si="18">SUM(C4+C31+C58+C85)</f>
        <v>0</v>
      </c>
      <c r="D113" s="10">
        <f t="shared" si="18"/>
        <v>0</v>
      </c>
      <c r="E113" s="10">
        <f t="shared" si="18"/>
        <v>0</v>
      </c>
      <c r="F113" s="10">
        <f t="shared" si="18"/>
        <v>0</v>
      </c>
      <c r="G113" s="10">
        <f t="shared" si="18"/>
        <v>0</v>
      </c>
      <c r="H113" s="10">
        <f t="shared" si="18"/>
        <v>0</v>
      </c>
      <c r="I113" s="10">
        <f t="shared" si="18"/>
        <v>0</v>
      </c>
      <c r="J113" s="10">
        <f t="shared" si="18"/>
        <v>0</v>
      </c>
      <c r="K113" s="11">
        <f t="shared" si="18"/>
        <v>0</v>
      </c>
    </row>
    <row r="114" spans="2:11" x14ac:dyDescent="0.2">
      <c r="B114" s="5" t="s">
        <v>55</v>
      </c>
      <c r="C114" s="10">
        <f t="shared" ref="C114:K114" si="19">SUM(C5+C32+C59+C86)</f>
        <v>0</v>
      </c>
      <c r="D114" s="10">
        <f t="shared" si="19"/>
        <v>0</v>
      </c>
      <c r="E114" s="10">
        <f t="shared" si="19"/>
        <v>0</v>
      </c>
      <c r="F114" s="10">
        <f t="shared" si="19"/>
        <v>0</v>
      </c>
      <c r="G114" s="10">
        <f t="shared" si="19"/>
        <v>0</v>
      </c>
      <c r="H114" s="10">
        <f t="shared" si="19"/>
        <v>0</v>
      </c>
      <c r="I114" s="10">
        <f t="shared" si="19"/>
        <v>0</v>
      </c>
      <c r="J114" s="10">
        <f t="shared" si="19"/>
        <v>0</v>
      </c>
      <c r="K114" s="11">
        <f t="shared" si="19"/>
        <v>0</v>
      </c>
    </row>
    <row r="115" spans="2:11" x14ac:dyDescent="0.2">
      <c r="B115" s="5" t="s">
        <v>56</v>
      </c>
      <c r="C115" s="10">
        <f t="shared" ref="C115:K115" si="20">SUM(C6+C33+C60+C87)</f>
        <v>0</v>
      </c>
      <c r="D115" s="10">
        <f t="shared" si="20"/>
        <v>0</v>
      </c>
      <c r="E115" s="10">
        <f t="shared" si="20"/>
        <v>0</v>
      </c>
      <c r="F115" s="10">
        <f t="shared" si="20"/>
        <v>0</v>
      </c>
      <c r="G115" s="10">
        <f t="shared" si="20"/>
        <v>0</v>
      </c>
      <c r="H115" s="10">
        <f t="shared" si="20"/>
        <v>0</v>
      </c>
      <c r="I115" s="10">
        <f t="shared" si="20"/>
        <v>0</v>
      </c>
      <c r="J115" s="10">
        <f t="shared" si="20"/>
        <v>0</v>
      </c>
      <c r="K115" s="11">
        <f t="shared" si="20"/>
        <v>0</v>
      </c>
    </row>
    <row r="116" spans="2:11" x14ac:dyDescent="0.2">
      <c r="B116" s="5" t="s">
        <v>57</v>
      </c>
      <c r="C116" s="10">
        <f t="shared" ref="C116:K116" si="21">SUM(C7+C34+C61+C88)</f>
        <v>0</v>
      </c>
      <c r="D116" s="10">
        <f t="shared" si="21"/>
        <v>0</v>
      </c>
      <c r="E116" s="10">
        <f t="shared" si="21"/>
        <v>0</v>
      </c>
      <c r="F116" s="10">
        <f t="shared" si="21"/>
        <v>0</v>
      </c>
      <c r="G116" s="10">
        <f t="shared" si="21"/>
        <v>0</v>
      </c>
      <c r="H116" s="10">
        <f t="shared" si="21"/>
        <v>0</v>
      </c>
      <c r="I116" s="10">
        <f t="shared" si="21"/>
        <v>0</v>
      </c>
      <c r="J116" s="10">
        <f t="shared" si="21"/>
        <v>0</v>
      </c>
      <c r="K116" s="11">
        <f t="shared" si="21"/>
        <v>0</v>
      </c>
    </row>
    <row r="117" spans="2:11" x14ac:dyDescent="0.2">
      <c r="B117" s="5" t="s">
        <v>58</v>
      </c>
      <c r="C117" s="10">
        <f t="shared" ref="C117:K117" si="22">SUM(C8+C35+C62+C89)</f>
        <v>0</v>
      </c>
      <c r="D117" s="10">
        <f t="shared" si="22"/>
        <v>0</v>
      </c>
      <c r="E117" s="10">
        <f t="shared" si="22"/>
        <v>0</v>
      </c>
      <c r="F117" s="10">
        <f t="shared" si="22"/>
        <v>0</v>
      </c>
      <c r="G117" s="10">
        <f t="shared" si="22"/>
        <v>0</v>
      </c>
      <c r="H117" s="10">
        <f t="shared" si="22"/>
        <v>0</v>
      </c>
      <c r="I117" s="10">
        <f t="shared" si="22"/>
        <v>0</v>
      </c>
      <c r="J117" s="10">
        <f t="shared" si="22"/>
        <v>0</v>
      </c>
      <c r="K117" s="11">
        <f t="shared" si="22"/>
        <v>0</v>
      </c>
    </row>
    <row r="118" spans="2:11" x14ac:dyDescent="0.2">
      <c r="B118" s="5" t="s">
        <v>59</v>
      </c>
      <c r="C118" s="10">
        <f t="shared" ref="C118:K118" si="23">SUM(C9+C36+C63+C90)</f>
        <v>0</v>
      </c>
      <c r="D118" s="10">
        <f t="shared" si="23"/>
        <v>0</v>
      </c>
      <c r="E118" s="10">
        <f t="shared" si="23"/>
        <v>0</v>
      </c>
      <c r="F118" s="10">
        <f t="shared" si="23"/>
        <v>0</v>
      </c>
      <c r="G118" s="10">
        <f t="shared" si="23"/>
        <v>0</v>
      </c>
      <c r="H118" s="10">
        <f t="shared" si="23"/>
        <v>0</v>
      </c>
      <c r="I118" s="10">
        <f t="shared" si="23"/>
        <v>0</v>
      </c>
      <c r="J118" s="10">
        <f t="shared" si="23"/>
        <v>0</v>
      </c>
      <c r="K118" s="11">
        <f t="shared" si="23"/>
        <v>0</v>
      </c>
    </row>
    <row r="119" spans="2:11" x14ac:dyDescent="0.2">
      <c r="B119" s="5" t="s">
        <v>60</v>
      </c>
      <c r="C119" s="10">
        <f t="shared" ref="C119:K119" si="24">SUM(C10+C37+C64+C91)</f>
        <v>0</v>
      </c>
      <c r="D119" s="10">
        <f t="shared" si="24"/>
        <v>0</v>
      </c>
      <c r="E119" s="10">
        <f t="shared" si="24"/>
        <v>0</v>
      </c>
      <c r="F119" s="10">
        <f t="shared" si="24"/>
        <v>0</v>
      </c>
      <c r="G119" s="10">
        <f t="shared" si="24"/>
        <v>0</v>
      </c>
      <c r="H119" s="10">
        <f t="shared" si="24"/>
        <v>0</v>
      </c>
      <c r="I119" s="10">
        <f t="shared" si="24"/>
        <v>0</v>
      </c>
      <c r="J119" s="10">
        <f t="shared" si="24"/>
        <v>0</v>
      </c>
      <c r="K119" s="11">
        <f t="shared" si="24"/>
        <v>0</v>
      </c>
    </row>
    <row r="120" spans="2:11" x14ac:dyDescent="0.2">
      <c r="B120" s="5" t="s">
        <v>61</v>
      </c>
      <c r="C120" s="10">
        <f t="shared" ref="C120:K120" si="25">SUM(C11+C38+C65+C92)</f>
        <v>0</v>
      </c>
      <c r="D120" s="10">
        <f t="shared" si="25"/>
        <v>0</v>
      </c>
      <c r="E120" s="10">
        <f t="shared" si="25"/>
        <v>0</v>
      </c>
      <c r="F120" s="10">
        <f t="shared" si="25"/>
        <v>0</v>
      </c>
      <c r="G120" s="10">
        <f t="shared" si="25"/>
        <v>0</v>
      </c>
      <c r="H120" s="10">
        <f t="shared" si="25"/>
        <v>0</v>
      </c>
      <c r="I120" s="10">
        <f t="shared" si="25"/>
        <v>0</v>
      </c>
      <c r="J120" s="10">
        <f t="shared" si="25"/>
        <v>0</v>
      </c>
      <c r="K120" s="11">
        <f t="shared" si="25"/>
        <v>0</v>
      </c>
    </row>
    <row r="121" spans="2:11" x14ac:dyDescent="0.2">
      <c r="B121" s="5" t="s">
        <v>62</v>
      </c>
      <c r="C121" s="10">
        <f t="shared" ref="C121:K121" si="26">SUM(C12+C39+C66+C93)</f>
        <v>0</v>
      </c>
      <c r="D121" s="10">
        <f t="shared" si="26"/>
        <v>0</v>
      </c>
      <c r="E121" s="10">
        <f t="shared" si="26"/>
        <v>0</v>
      </c>
      <c r="F121" s="10">
        <f t="shared" si="26"/>
        <v>0</v>
      </c>
      <c r="G121" s="10">
        <f t="shared" si="26"/>
        <v>0</v>
      </c>
      <c r="H121" s="10">
        <f t="shared" si="26"/>
        <v>0</v>
      </c>
      <c r="I121" s="10">
        <f t="shared" si="26"/>
        <v>0</v>
      </c>
      <c r="J121" s="10">
        <f t="shared" si="26"/>
        <v>0</v>
      </c>
      <c r="K121" s="11">
        <f t="shared" si="26"/>
        <v>0</v>
      </c>
    </row>
    <row r="122" spans="2:11" x14ac:dyDescent="0.2">
      <c r="B122" s="5" t="s">
        <v>63</v>
      </c>
      <c r="C122" s="10">
        <f t="shared" ref="C122:K122" si="27">SUM(C13+C40+C67+C94)</f>
        <v>0</v>
      </c>
      <c r="D122" s="10">
        <f t="shared" si="27"/>
        <v>0</v>
      </c>
      <c r="E122" s="10">
        <f t="shared" si="27"/>
        <v>0</v>
      </c>
      <c r="F122" s="10">
        <f t="shared" si="27"/>
        <v>0</v>
      </c>
      <c r="G122" s="10">
        <f t="shared" si="27"/>
        <v>0</v>
      </c>
      <c r="H122" s="10">
        <f t="shared" si="27"/>
        <v>0</v>
      </c>
      <c r="I122" s="10">
        <f t="shared" si="27"/>
        <v>0</v>
      </c>
      <c r="J122" s="10">
        <f t="shared" si="27"/>
        <v>0</v>
      </c>
      <c r="K122" s="11">
        <f t="shared" si="27"/>
        <v>0</v>
      </c>
    </row>
    <row r="123" spans="2:11" x14ac:dyDescent="0.2">
      <c r="B123" s="5" t="s">
        <v>64</v>
      </c>
      <c r="C123" s="10">
        <f t="shared" ref="C123:K123" si="28">SUM(C14+C41+C68+C95)</f>
        <v>0</v>
      </c>
      <c r="D123" s="10">
        <f t="shared" si="28"/>
        <v>0</v>
      </c>
      <c r="E123" s="10">
        <f t="shared" si="28"/>
        <v>0</v>
      </c>
      <c r="F123" s="10">
        <f t="shared" si="28"/>
        <v>0</v>
      </c>
      <c r="G123" s="10">
        <f t="shared" si="28"/>
        <v>0</v>
      </c>
      <c r="H123" s="10">
        <f t="shared" si="28"/>
        <v>0</v>
      </c>
      <c r="I123" s="10">
        <f t="shared" si="28"/>
        <v>0</v>
      </c>
      <c r="J123" s="10">
        <f t="shared" si="28"/>
        <v>0</v>
      </c>
      <c r="K123" s="11">
        <f t="shared" si="28"/>
        <v>0</v>
      </c>
    </row>
    <row r="124" spans="2:11" x14ac:dyDescent="0.2">
      <c r="B124" s="5" t="s">
        <v>65</v>
      </c>
      <c r="C124" s="10">
        <f t="shared" ref="C124:K124" si="29">SUM(C15+C42+C69+C96)</f>
        <v>0</v>
      </c>
      <c r="D124" s="10">
        <f t="shared" si="29"/>
        <v>0</v>
      </c>
      <c r="E124" s="10">
        <f t="shared" si="29"/>
        <v>0</v>
      </c>
      <c r="F124" s="10">
        <f t="shared" si="29"/>
        <v>0</v>
      </c>
      <c r="G124" s="10">
        <f t="shared" si="29"/>
        <v>0</v>
      </c>
      <c r="H124" s="10">
        <f t="shared" si="29"/>
        <v>0</v>
      </c>
      <c r="I124" s="10">
        <f t="shared" si="29"/>
        <v>0</v>
      </c>
      <c r="J124" s="10">
        <f t="shared" si="29"/>
        <v>0</v>
      </c>
      <c r="K124" s="11">
        <f t="shared" si="29"/>
        <v>0</v>
      </c>
    </row>
    <row r="125" spans="2:11" x14ac:dyDescent="0.2">
      <c r="B125" s="5" t="s">
        <v>66</v>
      </c>
      <c r="C125" s="10">
        <f t="shared" ref="C125:K125" si="30">SUM(C16+C43+C70+C97)</f>
        <v>6054</v>
      </c>
      <c r="D125" s="10">
        <f t="shared" si="30"/>
        <v>2972</v>
      </c>
      <c r="E125" s="10">
        <f t="shared" si="30"/>
        <v>1701</v>
      </c>
      <c r="F125" s="10">
        <f t="shared" si="30"/>
        <v>453</v>
      </c>
      <c r="G125" s="10">
        <f t="shared" si="30"/>
        <v>1637</v>
      </c>
      <c r="H125" s="10">
        <f t="shared" si="30"/>
        <v>325</v>
      </c>
      <c r="I125" s="10">
        <f t="shared" si="30"/>
        <v>198</v>
      </c>
      <c r="J125" s="10">
        <f t="shared" si="30"/>
        <v>124</v>
      </c>
      <c r="K125" s="11">
        <f t="shared" si="30"/>
        <v>13464</v>
      </c>
    </row>
    <row r="126" spans="2:11" x14ac:dyDescent="0.2">
      <c r="B126" s="5" t="s">
        <v>67</v>
      </c>
      <c r="C126" s="10">
        <f t="shared" ref="C126:K126" si="31">SUM(C17+C44+C71+C98)</f>
        <v>75077</v>
      </c>
      <c r="D126" s="10">
        <f t="shared" si="31"/>
        <v>31559</v>
      </c>
      <c r="E126" s="10">
        <f t="shared" si="31"/>
        <v>26682</v>
      </c>
      <c r="F126" s="10">
        <f t="shared" si="31"/>
        <v>5953</v>
      </c>
      <c r="G126" s="10">
        <f t="shared" si="31"/>
        <v>17887</v>
      </c>
      <c r="H126" s="10">
        <f t="shared" si="31"/>
        <v>5252</v>
      </c>
      <c r="I126" s="10">
        <f t="shared" si="31"/>
        <v>3101</v>
      </c>
      <c r="J126" s="10">
        <f t="shared" si="31"/>
        <v>1040</v>
      </c>
      <c r="K126" s="11">
        <f t="shared" si="31"/>
        <v>166551</v>
      </c>
    </row>
    <row r="127" spans="2:11" x14ac:dyDescent="0.2">
      <c r="B127" s="5" t="s">
        <v>68</v>
      </c>
      <c r="C127" s="10">
        <f t="shared" ref="C127:K127" si="32">SUM(C18+C45+C72+C99)</f>
        <v>88131</v>
      </c>
      <c r="D127" s="10">
        <f t="shared" si="32"/>
        <v>35275</v>
      </c>
      <c r="E127" s="10">
        <f t="shared" si="32"/>
        <v>38434</v>
      </c>
      <c r="F127" s="10">
        <f t="shared" si="32"/>
        <v>6690</v>
      </c>
      <c r="G127" s="10">
        <f t="shared" si="32"/>
        <v>19518</v>
      </c>
      <c r="H127" s="10">
        <f t="shared" si="32"/>
        <v>6275</v>
      </c>
      <c r="I127" s="10">
        <f t="shared" si="32"/>
        <v>3641</v>
      </c>
      <c r="J127" s="10">
        <f t="shared" si="32"/>
        <v>1282</v>
      </c>
      <c r="K127" s="11">
        <f t="shared" si="32"/>
        <v>199246</v>
      </c>
    </row>
    <row r="128" spans="2:11" x14ac:dyDescent="0.2">
      <c r="B128" s="5" t="s">
        <v>69</v>
      </c>
      <c r="C128" s="10">
        <f t="shared" ref="C128:K128" si="33">SUM(C19+C46+C73+C100)</f>
        <v>91351</v>
      </c>
      <c r="D128" s="10">
        <f t="shared" si="33"/>
        <v>34994</v>
      </c>
      <c r="E128" s="10">
        <f t="shared" si="33"/>
        <v>42555</v>
      </c>
      <c r="F128" s="10">
        <f t="shared" si="33"/>
        <v>6734</v>
      </c>
      <c r="G128" s="10">
        <f t="shared" si="33"/>
        <v>19730</v>
      </c>
      <c r="H128" s="10">
        <f t="shared" si="33"/>
        <v>6270</v>
      </c>
      <c r="I128" s="10">
        <f t="shared" si="33"/>
        <v>3753</v>
      </c>
      <c r="J128" s="10">
        <f t="shared" si="33"/>
        <v>1354</v>
      </c>
      <c r="K128" s="11">
        <f t="shared" si="33"/>
        <v>206741</v>
      </c>
    </row>
    <row r="129" spans="2:12" x14ac:dyDescent="0.2">
      <c r="B129" s="5" t="s">
        <v>70</v>
      </c>
      <c r="C129" s="10">
        <f t="shared" ref="C129:K129" si="34">SUM(C20+C47+C74+C101)</f>
        <v>95363</v>
      </c>
      <c r="D129" s="10">
        <f t="shared" si="34"/>
        <v>36773</v>
      </c>
      <c r="E129" s="10">
        <f t="shared" si="34"/>
        <v>46318</v>
      </c>
      <c r="F129" s="10">
        <f t="shared" si="34"/>
        <v>6753</v>
      </c>
      <c r="G129" s="10">
        <f t="shared" si="34"/>
        <v>20802</v>
      </c>
      <c r="H129" s="10">
        <f t="shared" si="34"/>
        <v>6340</v>
      </c>
      <c r="I129" s="10">
        <f t="shared" si="34"/>
        <v>4154</v>
      </c>
      <c r="J129" s="10">
        <f t="shared" si="34"/>
        <v>1536</v>
      </c>
      <c r="K129" s="11">
        <f t="shared" si="34"/>
        <v>218039</v>
      </c>
    </row>
    <row r="130" spans="2:12" x14ac:dyDescent="0.2">
      <c r="B130" s="5" t="s">
        <v>71</v>
      </c>
      <c r="C130" s="10">
        <f t="shared" ref="C130:K130" si="35">SUM(C21+C48+C75+C102)</f>
        <v>102645</v>
      </c>
      <c r="D130" s="10">
        <f t="shared" si="35"/>
        <v>39700</v>
      </c>
      <c r="E130" s="10">
        <f t="shared" si="35"/>
        <v>52902</v>
      </c>
      <c r="F130" s="10">
        <f t="shared" si="35"/>
        <v>6981</v>
      </c>
      <c r="G130" s="10">
        <f t="shared" si="35"/>
        <v>22729</v>
      </c>
      <c r="H130" s="10">
        <f t="shared" si="35"/>
        <v>6459</v>
      </c>
      <c r="I130" s="10">
        <f t="shared" si="35"/>
        <v>4583</v>
      </c>
      <c r="J130" s="10">
        <f t="shared" si="35"/>
        <v>1738</v>
      </c>
      <c r="K130" s="11">
        <f t="shared" si="35"/>
        <v>237737</v>
      </c>
    </row>
    <row r="131" spans="2:12" x14ac:dyDescent="0.2">
      <c r="B131" s="5" t="s">
        <v>72</v>
      </c>
      <c r="C131" s="10">
        <f t="shared" ref="C131:K131" si="36">SUM(C22+C49+C76+C103)</f>
        <v>112063</v>
      </c>
      <c r="D131" s="10">
        <f t="shared" si="36"/>
        <v>42814</v>
      </c>
      <c r="E131" s="10">
        <f t="shared" si="36"/>
        <v>58870</v>
      </c>
      <c r="F131" s="10">
        <f t="shared" si="36"/>
        <v>7453</v>
      </c>
      <c r="G131" s="10">
        <f t="shared" si="36"/>
        <v>23367</v>
      </c>
      <c r="H131" s="10">
        <f t="shared" si="36"/>
        <v>6479</v>
      </c>
      <c r="I131" s="10">
        <f t="shared" si="36"/>
        <v>5169</v>
      </c>
      <c r="J131" s="10">
        <f t="shared" si="36"/>
        <v>1959</v>
      </c>
      <c r="K131" s="11">
        <f t="shared" si="36"/>
        <v>258174</v>
      </c>
    </row>
    <row r="132" spans="2:12" x14ac:dyDescent="0.2">
      <c r="B132" s="5" t="s">
        <v>73</v>
      </c>
      <c r="C132" s="10">
        <f t="shared" ref="C132:K132" si="37">SUM(C23+C50+C77+C104)</f>
        <v>126343</v>
      </c>
      <c r="D132" s="10">
        <f t="shared" si="37"/>
        <v>50000</v>
      </c>
      <c r="E132" s="10">
        <f t="shared" si="37"/>
        <v>67204</v>
      </c>
      <c r="F132" s="10">
        <f t="shared" si="37"/>
        <v>8578</v>
      </c>
      <c r="G132" s="10">
        <f t="shared" si="37"/>
        <v>26276</v>
      </c>
      <c r="H132" s="10">
        <f t="shared" si="37"/>
        <v>6603</v>
      </c>
      <c r="I132" s="10">
        <f t="shared" si="37"/>
        <v>5508</v>
      </c>
      <c r="J132" s="10">
        <f t="shared" si="37"/>
        <v>2232</v>
      </c>
      <c r="K132" s="11">
        <f t="shared" si="37"/>
        <v>292744</v>
      </c>
    </row>
    <row r="133" spans="2:12" x14ac:dyDescent="0.2">
      <c r="B133" s="5" t="s">
        <v>74</v>
      </c>
      <c r="C133" s="10">
        <f t="shared" ref="C133:K133" si="38">SUM(C24+C51+C78+C105)</f>
        <v>134144</v>
      </c>
      <c r="D133" s="10">
        <f t="shared" si="38"/>
        <v>54593</v>
      </c>
      <c r="E133" s="10">
        <f t="shared" si="38"/>
        <v>73074</v>
      </c>
      <c r="F133" s="10">
        <f t="shared" si="38"/>
        <v>9096</v>
      </c>
      <c r="G133" s="10">
        <f t="shared" si="38"/>
        <v>27767</v>
      </c>
      <c r="H133" s="10">
        <f t="shared" si="38"/>
        <v>6725</v>
      </c>
      <c r="I133" s="10">
        <f t="shared" si="38"/>
        <v>6691</v>
      </c>
      <c r="J133" s="10">
        <f t="shared" si="38"/>
        <v>2656</v>
      </c>
      <c r="K133" s="11">
        <f t="shared" si="38"/>
        <v>314746</v>
      </c>
    </row>
    <row r="134" spans="2:12" x14ac:dyDescent="0.2">
      <c r="B134" s="5" t="s">
        <v>75</v>
      </c>
      <c r="C134" s="10">
        <f t="shared" ref="C134:K134" si="39">SUM(C25+C52+C79+C106)</f>
        <v>138886</v>
      </c>
      <c r="D134" s="10">
        <f t="shared" si="39"/>
        <v>56462</v>
      </c>
      <c r="E134" s="10">
        <f t="shared" si="39"/>
        <v>79135</v>
      </c>
      <c r="F134" s="10">
        <f t="shared" si="39"/>
        <v>9760</v>
      </c>
      <c r="G134" s="10">
        <f t="shared" si="39"/>
        <v>28517</v>
      </c>
      <c r="H134" s="10">
        <f t="shared" si="39"/>
        <v>6775</v>
      </c>
      <c r="I134" s="10">
        <f t="shared" si="39"/>
        <v>7089</v>
      </c>
      <c r="J134" s="10">
        <f t="shared" si="39"/>
        <v>2820</v>
      </c>
      <c r="K134" s="11">
        <f t="shared" si="39"/>
        <v>329444</v>
      </c>
    </row>
    <row r="135" spans="2:12" x14ac:dyDescent="0.2">
      <c r="B135" s="5" t="s">
        <v>42</v>
      </c>
      <c r="C135" s="10">
        <f t="shared" ref="C135:K136" si="40">SUM(C26+C53+C80+C107)</f>
        <v>135025</v>
      </c>
      <c r="D135" s="10">
        <f t="shared" si="40"/>
        <v>57771</v>
      </c>
      <c r="E135" s="10">
        <f t="shared" si="40"/>
        <v>79941</v>
      </c>
      <c r="F135" s="10">
        <f t="shared" si="40"/>
        <v>9865</v>
      </c>
      <c r="G135" s="10">
        <f t="shared" si="40"/>
        <v>27962</v>
      </c>
      <c r="H135" s="10">
        <f t="shared" si="40"/>
        <v>6583</v>
      </c>
      <c r="I135" s="10">
        <f t="shared" si="40"/>
        <v>6984</v>
      </c>
      <c r="J135" s="10">
        <f t="shared" si="40"/>
        <v>3186</v>
      </c>
      <c r="K135" s="11">
        <f t="shared" si="40"/>
        <v>327317</v>
      </c>
    </row>
    <row r="136" spans="2:12" x14ac:dyDescent="0.2">
      <c r="B136" s="5" t="s">
        <v>116</v>
      </c>
      <c r="C136" s="10">
        <f t="shared" si="40"/>
        <v>140950</v>
      </c>
      <c r="D136" s="10">
        <f t="shared" si="40"/>
        <v>62247</v>
      </c>
      <c r="E136" s="10">
        <f t="shared" si="40"/>
        <v>80507</v>
      </c>
      <c r="F136" s="10">
        <f t="shared" si="40"/>
        <v>10099</v>
      </c>
      <c r="G136" s="10">
        <f t="shared" si="40"/>
        <v>27665</v>
      </c>
      <c r="H136" s="10">
        <f t="shared" si="40"/>
        <v>6647</v>
      </c>
      <c r="I136" s="10">
        <f t="shared" si="40"/>
        <v>7325</v>
      </c>
      <c r="J136" s="10">
        <f t="shared" si="40"/>
        <v>3667</v>
      </c>
      <c r="K136" s="11">
        <f>SUM(C136:J136)</f>
        <v>339107</v>
      </c>
      <c r="L136" s="2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3"/>
  <sheetViews>
    <sheetView topLeftCell="A205" workbookViewId="0">
      <selection activeCell="L232" sqref="L232"/>
    </sheetView>
  </sheetViews>
  <sheetFormatPr defaultColWidth="10.42578125" defaultRowHeight="12.75" x14ac:dyDescent="0.2"/>
  <cols>
    <col min="1" max="1" width="10.42578125" style="3"/>
    <col min="2" max="2" width="10.42578125" style="16"/>
    <col min="3" max="16384" width="10.42578125" style="3"/>
  </cols>
  <sheetData>
    <row r="1" spans="1:11" x14ac:dyDescent="0.2">
      <c r="A1" s="12" t="s">
        <v>95</v>
      </c>
      <c r="C1" s="4" t="s">
        <v>43</v>
      </c>
      <c r="D1" s="4" t="s">
        <v>44</v>
      </c>
      <c r="E1" s="4" t="s">
        <v>45</v>
      </c>
      <c r="F1" s="4" t="s">
        <v>46</v>
      </c>
      <c r="G1" s="4" t="s">
        <v>47</v>
      </c>
      <c r="H1" s="4" t="s">
        <v>48</v>
      </c>
      <c r="I1" s="4" t="s">
        <v>49</v>
      </c>
      <c r="J1" s="4" t="s">
        <v>50</v>
      </c>
      <c r="K1" s="4" t="s">
        <v>17</v>
      </c>
    </row>
    <row r="2" spans="1:11" x14ac:dyDescent="0.2">
      <c r="A2" s="12" t="s">
        <v>82</v>
      </c>
      <c r="B2" s="16" t="s">
        <v>52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11">
        <f>SUM(C2:J2)</f>
        <v>0</v>
      </c>
    </row>
    <row r="3" spans="1:11" x14ac:dyDescent="0.2">
      <c r="A3" s="3" t="s">
        <v>96</v>
      </c>
      <c r="B3" s="16" t="s">
        <v>53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11">
        <f t="shared" ref="K3:K15" si="0">SUM(C3:J3)</f>
        <v>0</v>
      </c>
    </row>
    <row r="4" spans="1:11" x14ac:dyDescent="0.2">
      <c r="B4" s="16" t="s">
        <v>54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11">
        <f t="shared" si="0"/>
        <v>0</v>
      </c>
    </row>
    <row r="5" spans="1:11" x14ac:dyDescent="0.2">
      <c r="B5" s="16" t="s">
        <v>55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11">
        <f t="shared" si="0"/>
        <v>0</v>
      </c>
    </row>
    <row r="6" spans="1:11" x14ac:dyDescent="0.2">
      <c r="B6" s="16" t="s">
        <v>56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11">
        <f t="shared" si="0"/>
        <v>0</v>
      </c>
    </row>
    <row r="7" spans="1:11" x14ac:dyDescent="0.2">
      <c r="B7" s="16" t="s">
        <v>57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11">
        <f t="shared" si="0"/>
        <v>0</v>
      </c>
    </row>
    <row r="8" spans="1:11" x14ac:dyDescent="0.2">
      <c r="B8" s="16" t="s">
        <v>58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11">
        <f t="shared" si="0"/>
        <v>0</v>
      </c>
    </row>
    <row r="9" spans="1:11" x14ac:dyDescent="0.2">
      <c r="B9" s="16" t="s">
        <v>59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11">
        <f t="shared" si="0"/>
        <v>0</v>
      </c>
    </row>
    <row r="10" spans="1:11" x14ac:dyDescent="0.2">
      <c r="B10" s="16" t="s">
        <v>60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11">
        <f t="shared" si="0"/>
        <v>0</v>
      </c>
    </row>
    <row r="11" spans="1:11" x14ac:dyDescent="0.2">
      <c r="B11" s="16" t="s">
        <v>61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11">
        <f t="shared" si="0"/>
        <v>0</v>
      </c>
    </row>
    <row r="12" spans="1:11" x14ac:dyDescent="0.2">
      <c r="B12" s="16" t="s">
        <v>62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11">
        <f t="shared" si="0"/>
        <v>0</v>
      </c>
    </row>
    <row r="13" spans="1:11" x14ac:dyDescent="0.2">
      <c r="B13" s="16" t="s">
        <v>63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11">
        <f t="shared" si="0"/>
        <v>0</v>
      </c>
    </row>
    <row r="14" spans="1:11" x14ac:dyDescent="0.2">
      <c r="B14" s="16" t="s">
        <v>64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11">
        <f t="shared" si="0"/>
        <v>0</v>
      </c>
    </row>
    <row r="15" spans="1:11" x14ac:dyDescent="0.2">
      <c r="B15" s="16" t="s">
        <v>65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11">
        <f t="shared" si="0"/>
        <v>0</v>
      </c>
    </row>
    <row r="16" spans="1:11" x14ac:dyDescent="0.2">
      <c r="B16" s="16" t="s">
        <v>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11">
        <f t="shared" ref="K16:K27" si="1">SUM(C16:J16)</f>
        <v>0</v>
      </c>
    </row>
    <row r="17" spans="1:11" x14ac:dyDescent="0.2">
      <c r="B17" s="15" t="s">
        <v>67</v>
      </c>
      <c r="C17" s="14">
        <v>516</v>
      </c>
      <c r="D17" s="14">
        <v>194</v>
      </c>
      <c r="E17" s="14">
        <v>493</v>
      </c>
      <c r="F17" s="14">
        <v>74</v>
      </c>
      <c r="G17" s="14">
        <v>149</v>
      </c>
      <c r="H17" s="14">
        <v>63</v>
      </c>
      <c r="I17" s="14">
        <v>12</v>
      </c>
      <c r="J17" s="14">
        <v>6</v>
      </c>
      <c r="K17" s="11">
        <f t="shared" si="1"/>
        <v>1507</v>
      </c>
    </row>
    <row r="18" spans="1:11" x14ac:dyDescent="0.2">
      <c r="B18" s="15" t="s">
        <v>68</v>
      </c>
      <c r="C18" s="14">
        <v>761</v>
      </c>
      <c r="D18" s="14">
        <v>340</v>
      </c>
      <c r="E18" s="14">
        <v>994</v>
      </c>
      <c r="F18" s="14">
        <v>113</v>
      </c>
      <c r="G18" s="14">
        <v>201</v>
      </c>
      <c r="H18" s="14">
        <v>84</v>
      </c>
      <c r="I18" s="14">
        <v>63</v>
      </c>
      <c r="J18" s="14">
        <v>19</v>
      </c>
      <c r="K18" s="11">
        <f t="shared" si="1"/>
        <v>2575</v>
      </c>
    </row>
    <row r="19" spans="1:11" x14ac:dyDescent="0.2">
      <c r="B19" s="15" t="s">
        <v>69</v>
      </c>
      <c r="C19" s="13">
        <v>1123</v>
      </c>
      <c r="D19" s="14">
        <v>438</v>
      </c>
      <c r="E19" s="13">
        <v>1159</v>
      </c>
      <c r="F19" s="14">
        <v>132</v>
      </c>
      <c r="G19" s="14">
        <v>200</v>
      </c>
      <c r="H19" s="14">
        <v>84</v>
      </c>
      <c r="I19" s="14">
        <v>42</v>
      </c>
      <c r="J19" s="14">
        <v>27</v>
      </c>
      <c r="K19" s="11">
        <f t="shared" si="1"/>
        <v>3205</v>
      </c>
    </row>
    <row r="20" spans="1:11" x14ac:dyDescent="0.2">
      <c r="B20" s="15" t="s">
        <v>70</v>
      </c>
      <c r="C20" s="13">
        <v>1252</v>
      </c>
      <c r="D20" s="14">
        <v>500</v>
      </c>
      <c r="E20" s="13">
        <v>1387</v>
      </c>
      <c r="F20" s="14">
        <v>152</v>
      </c>
      <c r="G20" s="14">
        <v>178</v>
      </c>
      <c r="H20" s="14">
        <v>65</v>
      </c>
      <c r="I20" s="14">
        <v>49</v>
      </c>
      <c r="J20" s="14">
        <v>20</v>
      </c>
      <c r="K20" s="11">
        <f t="shared" si="1"/>
        <v>3603</v>
      </c>
    </row>
    <row r="21" spans="1:11" x14ac:dyDescent="0.2">
      <c r="B21" s="15" t="s">
        <v>71</v>
      </c>
      <c r="C21" s="13">
        <v>1379</v>
      </c>
      <c r="D21" s="14">
        <v>540</v>
      </c>
      <c r="E21" s="13">
        <v>1386</v>
      </c>
      <c r="F21" s="14">
        <v>150</v>
      </c>
      <c r="G21" s="14">
        <v>243</v>
      </c>
      <c r="H21" s="14">
        <v>85</v>
      </c>
      <c r="I21" s="14">
        <v>38</v>
      </c>
      <c r="J21" s="14">
        <v>18</v>
      </c>
      <c r="K21" s="11">
        <f t="shared" si="1"/>
        <v>3839</v>
      </c>
    </row>
    <row r="22" spans="1:11" x14ac:dyDescent="0.2">
      <c r="B22" s="15" t="s">
        <v>72</v>
      </c>
      <c r="C22" s="13">
        <v>1317</v>
      </c>
      <c r="D22" s="14">
        <v>671</v>
      </c>
      <c r="E22" s="13">
        <v>1352</v>
      </c>
      <c r="F22" s="14">
        <v>102</v>
      </c>
      <c r="G22" s="14">
        <v>271</v>
      </c>
      <c r="H22" s="14">
        <v>91</v>
      </c>
      <c r="I22" s="14">
        <v>90</v>
      </c>
      <c r="J22" s="14">
        <v>27</v>
      </c>
      <c r="K22" s="11">
        <f t="shared" si="1"/>
        <v>3921</v>
      </c>
    </row>
    <row r="23" spans="1:11" x14ac:dyDescent="0.2">
      <c r="B23" s="15" t="s">
        <v>73</v>
      </c>
      <c r="C23" s="13">
        <v>1351</v>
      </c>
      <c r="D23" s="14">
        <v>824</v>
      </c>
      <c r="E23" s="13">
        <v>1579</v>
      </c>
      <c r="F23" s="14">
        <v>101</v>
      </c>
      <c r="G23" s="14">
        <v>223</v>
      </c>
      <c r="H23" s="14">
        <v>105</v>
      </c>
      <c r="I23" s="14">
        <v>81</v>
      </c>
      <c r="J23" s="14">
        <v>29</v>
      </c>
      <c r="K23" s="11">
        <f t="shared" si="1"/>
        <v>4293</v>
      </c>
    </row>
    <row r="24" spans="1:11" x14ac:dyDescent="0.2">
      <c r="B24" s="15" t="s">
        <v>74</v>
      </c>
      <c r="C24" s="13">
        <v>1525</v>
      </c>
      <c r="D24" s="14">
        <v>758</v>
      </c>
      <c r="E24" s="13">
        <v>1901</v>
      </c>
      <c r="F24" s="14">
        <v>88</v>
      </c>
      <c r="G24" s="14">
        <v>316</v>
      </c>
      <c r="H24" s="14">
        <v>149</v>
      </c>
      <c r="I24" s="14">
        <v>36</v>
      </c>
      <c r="J24" s="14">
        <v>29</v>
      </c>
      <c r="K24" s="11">
        <f t="shared" si="1"/>
        <v>4802</v>
      </c>
    </row>
    <row r="25" spans="1:11" x14ac:dyDescent="0.2">
      <c r="B25" s="15" t="s">
        <v>75</v>
      </c>
      <c r="C25" s="13">
        <v>1797</v>
      </c>
      <c r="D25" s="14">
        <v>946</v>
      </c>
      <c r="E25" s="13">
        <v>2452</v>
      </c>
      <c r="F25" s="14">
        <v>134</v>
      </c>
      <c r="G25" s="14">
        <v>464</v>
      </c>
      <c r="H25" s="14">
        <v>230</v>
      </c>
      <c r="I25" s="14">
        <v>70</v>
      </c>
      <c r="J25" s="14">
        <v>41</v>
      </c>
      <c r="K25" s="11">
        <f t="shared" si="1"/>
        <v>6134</v>
      </c>
    </row>
    <row r="26" spans="1:11" x14ac:dyDescent="0.2">
      <c r="B26" s="15" t="s">
        <v>42</v>
      </c>
      <c r="C26" s="13">
        <v>1968</v>
      </c>
      <c r="D26" s="13">
        <v>1298</v>
      </c>
      <c r="E26" s="13">
        <v>2628</v>
      </c>
      <c r="F26" s="14">
        <v>147</v>
      </c>
      <c r="G26" s="14">
        <v>626</v>
      </c>
      <c r="H26" s="14">
        <v>622</v>
      </c>
      <c r="I26" s="14">
        <v>106</v>
      </c>
      <c r="J26" s="14">
        <v>50</v>
      </c>
      <c r="K26" s="11">
        <f t="shared" si="1"/>
        <v>7445</v>
      </c>
    </row>
    <row r="27" spans="1:11" x14ac:dyDescent="0.2">
      <c r="B27" s="23" t="s">
        <v>116</v>
      </c>
      <c r="C27" s="22">
        <v>2132</v>
      </c>
      <c r="D27" s="22">
        <v>1388</v>
      </c>
      <c r="E27" s="22">
        <v>3145</v>
      </c>
      <c r="F27" s="24">
        <v>244</v>
      </c>
      <c r="G27" s="24">
        <v>854</v>
      </c>
      <c r="H27" s="24">
        <v>510</v>
      </c>
      <c r="I27" s="24">
        <v>120</v>
      </c>
      <c r="J27" s="24">
        <v>43</v>
      </c>
      <c r="K27" s="11">
        <f t="shared" si="1"/>
        <v>8436</v>
      </c>
    </row>
    <row r="28" spans="1:11" x14ac:dyDescent="0.2">
      <c r="B28" s="23"/>
      <c r="C28" s="22"/>
      <c r="D28" s="22"/>
      <c r="E28" s="22"/>
      <c r="F28" s="24"/>
      <c r="G28" s="24"/>
      <c r="H28" s="24"/>
      <c r="I28" s="24"/>
      <c r="J28" s="24"/>
      <c r="K28" s="11"/>
    </row>
    <row r="31" spans="1:11" x14ac:dyDescent="0.2">
      <c r="A31" s="12" t="s">
        <v>83</v>
      </c>
      <c r="B31" s="16" t="s">
        <v>52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11">
        <f>SUM(C31:J31)</f>
        <v>0</v>
      </c>
    </row>
    <row r="32" spans="1:11" x14ac:dyDescent="0.2">
      <c r="A32" s="3" t="s">
        <v>89</v>
      </c>
      <c r="B32" s="16" t="s">
        <v>53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11">
        <f t="shared" ref="K32:K45" si="2">SUM(C32:J32)</f>
        <v>0</v>
      </c>
    </row>
    <row r="33" spans="2:11" x14ac:dyDescent="0.2">
      <c r="B33" s="16" t="s">
        <v>54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11">
        <f t="shared" si="2"/>
        <v>0</v>
      </c>
    </row>
    <row r="34" spans="2:11" x14ac:dyDescent="0.2">
      <c r="B34" s="16" t="s">
        <v>55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11">
        <f t="shared" si="2"/>
        <v>0</v>
      </c>
    </row>
    <row r="35" spans="2:11" x14ac:dyDescent="0.2">
      <c r="B35" s="16" t="s">
        <v>56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11">
        <f t="shared" si="2"/>
        <v>0</v>
      </c>
    </row>
    <row r="36" spans="2:11" x14ac:dyDescent="0.2">
      <c r="B36" s="16" t="s">
        <v>57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11">
        <f t="shared" si="2"/>
        <v>0</v>
      </c>
    </row>
    <row r="37" spans="2:11" x14ac:dyDescent="0.2">
      <c r="B37" s="16" t="s">
        <v>58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11">
        <f t="shared" si="2"/>
        <v>0</v>
      </c>
    </row>
    <row r="38" spans="2:11" x14ac:dyDescent="0.2">
      <c r="B38" s="16" t="s">
        <v>59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11">
        <f t="shared" si="2"/>
        <v>0</v>
      </c>
    </row>
    <row r="39" spans="2:11" x14ac:dyDescent="0.2">
      <c r="B39" s="16" t="s">
        <v>60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11">
        <f t="shared" si="2"/>
        <v>0</v>
      </c>
    </row>
    <row r="40" spans="2:11" x14ac:dyDescent="0.2">
      <c r="B40" s="16" t="s">
        <v>61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11">
        <f t="shared" si="2"/>
        <v>0</v>
      </c>
    </row>
    <row r="41" spans="2:11" x14ac:dyDescent="0.2">
      <c r="B41" s="16" t="s">
        <v>62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11">
        <f t="shared" si="2"/>
        <v>0</v>
      </c>
    </row>
    <row r="42" spans="2:11" x14ac:dyDescent="0.2">
      <c r="B42" s="16" t="s">
        <v>63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11">
        <f t="shared" si="2"/>
        <v>0</v>
      </c>
    </row>
    <row r="43" spans="2:11" x14ac:dyDescent="0.2">
      <c r="B43" s="16" t="s">
        <v>64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11">
        <f t="shared" si="2"/>
        <v>0</v>
      </c>
    </row>
    <row r="44" spans="2:11" x14ac:dyDescent="0.2">
      <c r="B44" s="16" t="s">
        <v>65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11">
        <f t="shared" si="2"/>
        <v>0</v>
      </c>
    </row>
    <row r="45" spans="2:11" x14ac:dyDescent="0.2">
      <c r="B45" s="16" t="s">
        <v>66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11">
        <f t="shared" si="2"/>
        <v>0</v>
      </c>
    </row>
    <row r="46" spans="2:11" x14ac:dyDescent="0.2">
      <c r="B46" s="15" t="s">
        <v>67</v>
      </c>
      <c r="C46" s="14">
        <v>571</v>
      </c>
      <c r="D46" s="14">
        <v>306</v>
      </c>
      <c r="E46" s="14">
        <v>464</v>
      </c>
      <c r="F46" s="14">
        <v>96</v>
      </c>
      <c r="G46" s="14">
        <v>182</v>
      </c>
      <c r="H46" s="14">
        <v>17</v>
      </c>
      <c r="I46" s="14">
        <v>20</v>
      </c>
      <c r="J46" s="14">
        <v>4</v>
      </c>
      <c r="K46" s="11">
        <v>1660</v>
      </c>
    </row>
    <row r="47" spans="2:11" x14ac:dyDescent="0.2">
      <c r="B47" s="15" t="s">
        <v>68</v>
      </c>
      <c r="C47" s="14">
        <v>828</v>
      </c>
      <c r="D47" s="14">
        <v>412</v>
      </c>
      <c r="E47" s="13">
        <v>1132</v>
      </c>
      <c r="F47" s="14">
        <v>140</v>
      </c>
      <c r="G47" s="14">
        <v>281</v>
      </c>
      <c r="H47" s="14">
        <v>32</v>
      </c>
      <c r="I47" s="14">
        <v>93</v>
      </c>
      <c r="J47" s="14">
        <v>13</v>
      </c>
      <c r="K47" s="11">
        <v>2931</v>
      </c>
    </row>
    <row r="48" spans="2:11" x14ac:dyDescent="0.2">
      <c r="B48" s="15" t="s">
        <v>69</v>
      </c>
      <c r="C48" s="13">
        <v>962</v>
      </c>
      <c r="D48" s="14">
        <v>539</v>
      </c>
      <c r="E48" s="13">
        <v>1245</v>
      </c>
      <c r="F48" s="14">
        <v>159</v>
      </c>
      <c r="G48" s="14">
        <v>192</v>
      </c>
      <c r="H48" s="14">
        <v>52</v>
      </c>
      <c r="I48" s="14">
        <v>85</v>
      </c>
      <c r="J48" s="14">
        <v>12</v>
      </c>
      <c r="K48" s="11">
        <v>3246</v>
      </c>
    </row>
    <row r="49" spans="1:11" x14ac:dyDescent="0.2">
      <c r="B49" s="15" t="s">
        <v>70</v>
      </c>
      <c r="C49" s="13">
        <v>1129</v>
      </c>
      <c r="D49" s="14">
        <v>539</v>
      </c>
      <c r="E49" s="13">
        <v>1450</v>
      </c>
      <c r="F49" s="14">
        <v>197</v>
      </c>
      <c r="G49" s="14">
        <v>168</v>
      </c>
      <c r="H49" s="14">
        <v>88</v>
      </c>
      <c r="I49" s="14">
        <v>187</v>
      </c>
      <c r="J49" s="14">
        <v>36</v>
      </c>
      <c r="K49" s="11">
        <v>3794</v>
      </c>
    </row>
    <row r="50" spans="1:11" x14ac:dyDescent="0.2">
      <c r="B50" s="15" t="s">
        <v>71</v>
      </c>
      <c r="C50" s="13">
        <v>1151</v>
      </c>
      <c r="D50" s="14">
        <v>574</v>
      </c>
      <c r="E50" s="13">
        <v>1545</v>
      </c>
      <c r="F50" s="14">
        <v>202</v>
      </c>
      <c r="G50" s="14">
        <v>264</v>
      </c>
      <c r="H50" s="14">
        <v>96</v>
      </c>
      <c r="I50" s="14">
        <v>131</v>
      </c>
      <c r="J50" s="14">
        <v>51</v>
      </c>
      <c r="K50" s="11">
        <v>4014</v>
      </c>
    </row>
    <row r="51" spans="1:11" x14ac:dyDescent="0.2">
      <c r="B51" s="15" t="s">
        <v>72</v>
      </c>
      <c r="C51" s="13">
        <v>1259</v>
      </c>
      <c r="D51" s="14">
        <v>713</v>
      </c>
      <c r="E51" s="13">
        <v>1582</v>
      </c>
      <c r="F51" s="14">
        <v>183</v>
      </c>
      <c r="G51" s="14">
        <v>261</v>
      </c>
      <c r="H51" s="14">
        <v>83</v>
      </c>
      <c r="I51" s="14">
        <v>109</v>
      </c>
      <c r="J51" s="14">
        <v>34</v>
      </c>
      <c r="K51" s="11">
        <v>4224</v>
      </c>
    </row>
    <row r="52" spans="1:11" x14ac:dyDescent="0.2">
      <c r="B52" s="15" t="s">
        <v>73</v>
      </c>
      <c r="C52" s="13">
        <v>1376</v>
      </c>
      <c r="D52" s="14">
        <v>804</v>
      </c>
      <c r="E52" s="13">
        <v>1617</v>
      </c>
      <c r="F52" s="14">
        <v>143</v>
      </c>
      <c r="G52" s="14">
        <v>340</v>
      </c>
      <c r="H52" s="14">
        <v>111</v>
      </c>
      <c r="I52" s="14">
        <v>127</v>
      </c>
      <c r="J52" s="14">
        <v>28</v>
      </c>
      <c r="K52" s="11">
        <v>4546</v>
      </c>
    </row>
    <row r="53" spans="1:11" x14ac:dyDescent="0.2">
      <c r="B53" s="15" t="s">
        <v>74</v>
      </c>
      <c r="C53" s="13">
        <v>1623</v>
      </c>
      <c r="D53" s="14">
        <v>870</v>
      </c>
      <c r="E53" s="13">
        <v>1923</v>
      </c>
      <c r="F53" s="14">
        <v>151</v>
      </c>
      <c r="G53" s="14">
        <v>348</v>
      </c>
      <c r="H53" s="14">
        <v>132</v>
      </c>
      <c r="I53" s="14">
        <v>112</v>
      </c>
      <c r="J53" s="14">
        <v>16</v>
      </c>
      <c r="K53" s="11">
        <v>5175</v>
      </c>
    </row>
    <row r="54" spans="1:11" x14ac:dyDescent="0.2">
      <c r="B54" s="15" t="s">
        <v>75</v>
      </c>
      <c r="C54" s="13">
        <v>1774</v>
      </c>
      <c r="D54" s="14">
        <v>789</v>
      </c>
      <c r="E54" s="13">
        <v>2109</v>
      </c>
      <c r="F54" s="14">
        <v>119</v>
      </c>
      <c r="G54" s="14">
        <v>493</v>
      </c>
      <c r="H54" s="14">
        <v>102</v>
      </c>
      <c r="I54" s="14">
        <v>100</v>
      </c>
      <c r="J54" s="14">
        <v>25</v>
      </c>
      <c r="K54" s="11">
        <v>5511</v>
      </c>
    </row>
    <row r="55" spans="1:11" x14ac:dyDescent="0.2">
      <c r="B55" s="15" t="s">
        <v>42</v>
      </c>
      <c r="C55" s="13">
        <v>1923</v>
      </c>
      <c r="D55" s="13">
        <v>950</v>
      </c>
      <c r="E55" s="13">
        <v>2047</v>
      </c>
      <c r="F55" s="14">
        <v>125</v>
      </c>
      <c r="G55" s="14">
        <v>504</v>
      </c>
      <c r="H55" s="14">
        <v>125</v>
      </c>
      <c r="I55" s="14">
        <v>58</v>
      </c>
      <c r="J55" s="14">
        <v>30</v>
      </c>
      <c r="K55" s="11">
        <v>5762</v>
      </c>
    </row>
    <row r="56" spans="1:11" x14ac:dyDescent="0.2">
      <c r="B56" s="23" t="s">
        <v>116</v>
      </c>
      <c r="C56" s="22">
        <v>2036</v>
      </c>
      <c r="D56" s="22">
        <v>994</v>
      </c>
      <c r="E56" s="22">
        <v>2212</v>
      </c>
      <c r="F56" s="24">
        <v>177</v>
      </c>
      <c r="G56" s="24">
        <v>682</v>
      </c>
      <c r="H56" s="24">
        <v>162</v>
      </c>
      <c r="I56" s="24">
        <v>125</v>
      </c>
      <c r="J56" s="24">
        <v>58</v>
      </c>
      <c r="K56" s="11">
        <f t="shared" ref="K56" si="3">SUM(C56:J56)</f>
        <v>6446</v>
      </c>
    </row>
    <row r="57" spans="1:11" x14ac:dyDescent="0.2">
      <c r="B57" s="23"/>
      <c r="C57" s="22"/>
      <c r="D57" s="22"/>
      <c r="E57" s="22"/>
      <c r="F57" s="24"/>
      <c r="G57" s="24"/>
      <c r="H57" s="24"/>
      <c r="I57" s="24"/>
      <c r="J57" s="24"/>
      <c r="K57" s="11"/>
    </row>
    <row r="60" spans="1:11" x14ac:dyDescent="0.2">
      <c r="A60" s="12" t="s">
        <v>84</v>
      </c>
      <c r="B60" s="16" t="s">
        <v>52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11">
        <f>SUM(C60:J60)</f>
        <v>0</v>
      </c>
    </row>
    <row r="61" spans="1:11" x14ac:dyDescent="0.2">
      <c r="A61" s="3" t="s">
        <v>97</v>
      </c>
      <c r="B61" s="16" t="s">
        <v>53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11">
        <f t="shared" ref="K61:K74" si="4">SUM(C61:J61)</f>
        <v>0</v>
      </c>
    </row>
    <row r="62" spans="1:11" x14ac:dyDescent="0.2">
      <c r="B62" s="16" t="s">
        <v>54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11">
        <f t="shared" si="4"/>
        <v>0</v>
      </c>
    </row>
    <row r="63" spans="1:11" x14ac:dyDescent="0.2">
      <c r="B63" s="16" t="s">
        <v>55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11">
        <f t="shared" si="4"/>
        <v>0</v>
      </c>
    </row>
    <row r="64" spans="1:11" x14ac:dyDescent="0.2">
      <c r="B64" s="16" t="s">
        <v>56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11">
        <f t="shared" si="4"/>
        <v>0</v>
      </c>
    </row>
    <row r="65" spans="2:11" x14ac:dyDescent="0.2">
      <c r="B65" s="16" t="s">
        <v>57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11">
        <f t="shared" si="4"/>
        <v>0</v>
      </c>
    </row>
    <row r="66" spans="2:11" x14ac:dyDescent="0.2">
      <c r="B66" s="16" t="s">
        <v>58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11">
        <f t="shared" si="4"/>
        <v>0</v>
      </c>
    </row>
    <row r="67" spans="2:11" x14ac:dyDescent="0.2">
      <c r="B67" s="16" t="s">
        <v>59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11">
        <f t="shared" si="4"/>
        <v>0</v>
      </c>
    </row>
    <row r="68" spans="2:11" x14ac:dyDescent="0.2">
      <c r="B68" s="16" t="s">
        <v>60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11">
        <f t="shared" si="4"/>
        <v>0</v>
      </c>
    </row>
    <row r="69" spans="2:11" x14ac:dyDescent="0.2">
      <c r="B69" s="16" t="s">
        <v>61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11">
        <f t="shared" si="4"/>
        <v>0</v>
      </c>
    </row>
    <row r="70" spans="2:11" x14ac:dyDescent="0.2">
      <c r="B70" s="16" t="s">
        <v>62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11">
        <f t="shared" si="4"/>
        <v>0</v>
      </c>
    </row>
    <row r="71" spans="2:11" x14ac:dyDescent="0.2">
      <c r="B71" s="16" t="s">
        <v>63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11">
        <f t="shared" si="4"/>
        <v>0</v>
      </c>
    </row>
    <row r="72" spans="2:11" x14ac:dyDescent="0.2">
      <c r="B72" s="16" t="s">
        <v>64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11">
        <f t="shared" si="4"/>
        <v>0</v>
      </c>
    </row>
    <row r="73" spans="2:11" x14ac:dyDescent="0.2">
      <c r="B73" s="16" t="s">
        <v>65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11">
        <f t="shared" si="4"/>
        <v>0</v>
      </c>
    </row>
    <row r="74" spans="2:11" x14ac:dyDescent="0.2">
      <c r="B74" s="16" t="s">
        <v>66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11">
        <f t="shared" si="4"/>
        <v>0</v>
      </c>
    </row>
    <row r="75" spans="2:11" x14ac:dyDescent="0.2">
      <c r="B75" s="15" t="s">
        <v>67</v>
      </c>
      <c r="C75" s="13">
        <v>1171</v>
      </c>
      <c r="D75" s="14">
        <v>471</v>
      </c>
      <c r="E75" s="14">
        <v>916</v>
      </c>
      <c r="F75" s="14">
        <v>101</v>
      </c>
      <c r="G75" s="14">
        <v>305</v>
      </c>
      <c r="H75" s="14">
        <v>84</v>
      </c>
      <c r="I75" s="14">
        <v>38</v>
      </c>
      <c r="J75" s="14">
        <v>5</v>
      </c>
      <c r="K75" s="11">
        <v>3091</v>
      </c>
    </row>
    <row r="76" spans="2:11" x14ac:dyDescent="0.2">
      <c r="B76" s="15" t="s">
        <v>68</v>
      </c>
      <c r="C76" s="13">
        <v>1693</v>
      </c>
      <c r="D76" s="14">
        <v>698</v>
      </c>
      <c r="E76" s="13">
        <v>1842</v>
      </c>
      <c r="F76" s="14">
        <v>276</v>
      </c>
      <c r="G76" s="14">
        <v>511</v>
      </c>
      <c r="H76" s="14">
        <v>98</v>
      </c>
      <c r="I76" s="14">
        <v>86</v>
      </c>
      <c r="J76" s="14">
        <v>17</v>
      </c>
      <c r="K76" s="11">
        <v>5221</v>
      </c>
    </row>
    <row r="77" spans="2:11" x14ac:dyDescent="0.2">
      <c r="B77" s="15" t="s">
        <v>69</v>
      </c>
      <c r="C77" s="13">
        <v>2055</v>
      </c>
      <c r="D77" s="13">
        <v>1009</v>
      </c>
      <c r="E77" s="13">
        <v>2143</v>
      </c>
      <c r="F77" s="14">
        <v>307</v>
      </c>
      <c r="G77" s="14">
        <v>589</v>
      </c>
      <c r="H77" s="14">
        <v>90</v>
      </c>
      <c r="I77" s="14">
        <v>95</v>
      </c>
      <c r="J77" s="14">
        <v>58</v>
      </c>
      <c r="K77" s="11">
        <v>6346</v>
      </c>
    </row>
    <row r="78" spans="2:11" x14ac:dyDescent="0.2">
      <c r="B78" s="15" t="s">
        <v>70</v>
      </c>
      <c r="C78" s="13">
        <v>2123</v>
      </c>
      <c r="D78" s="13">
        <v>1250</v>
      </c>
      <c r="E78" s="13">
        <v>2719</v>
      </c>
      <c r="F78" s="14">
        <v>357</v>
      </c>
      <c r="G78" s="14">
        <v>623</v>
      </c>
      <c r="H78" s="14">
        <v>101</v>
      </c>
      <c r="I78" s="14">
        <v>191</v>
      </c>
      <c r="J78" s="14">
        <v>42</v>
      </c>
      <c r="K78" s="11">
        <v>7406</v>
      </c>
    </row>
    <row r="79" spans="2:11" x14ac:dyDescent="0.2">
      <c r="B79" s="15" t="s">
        <v>71</v>
      </c>
      <c r="C79" s="13">
        <v>2160</v>
      </c>
      <c r="D79" s="13">
        <v>1237</v>
      </c>
      <c r="E79" s="13">
        <v>2906</v>
      </c>
      <c r="F79" s="14">
        <v>318</v>
      </c>
      <c r="G79" s="14">
        <v>686</v>
      </c>
      <c r="H79" s="14">
        <v>165</v>
      </c>
      <c r="I79" s="14">
        <v>131</v>
      </c>
      <c r="J79" s="14">
        <v>51</v>
      </c>
      <c r="K79" s="11">
        <v>7654</v>
      </c>
    </row>
    <row r="80" spans="2:11" x14ac:dyDescent="0.2">
      <c r="B80" s="15" t="s">
        <v>72</v>
      </c>
      <c r="C80" s="13">
        <v>2298</v>
      </c>
      <c r="D80" s="13">
        <v>1276</v>
      </c>
      <c r="E80" s="13">
        <v>3174</v>
      </c>
      <c r="F80" s="14">
        <v>370</v>
      </c>
      <c r="G80" s="14">
        <v>811</v>
      </c>
      <c r="H80" s="14">
        <v>266</v>
      </c>
      <c r="I80" s="14">
        <v>132</v>
      </c>
      <c r="J80" s="14">
        <v>56</v>
      </c>
      <c r="K80" s="11">
        <v>8383</v>
      </c>
    </row>
    <row r="81" spans="1:11" x14ac:dyDescent="0.2">
      <c r="B81" s="15" t="s">
        <v>73</v>
      </c>
      <c r="C81" s="13">
        <v>2563</v>
      </c>
      <c r="D81" s="13">
        <v>1574</v>
      </c>
      <c r="E81" s="13">
        <v>3348</v>
      </c>
      <c r="F81" s="14">
        <v>375</v>
      </c>
      <c r="G81" s="14">
        <v>801</v>
      </c>
      <c r="H81" s="14">
        <v>306</v>
      </c>
      <c r="I81" s="14">
        <v>152</v>
      </c>
      <c r="J81" s="14">
        <v>82</v>
      </c>
      <c r="K81" s="11">
        <v>9201</v>
      </c>
    </row>
    <row r="82" spans="1:11" x14ac:dyDescent="0.2">
      <c r="B82" s="15" t="s">
        <v>74</v>
      </c>
      <c r="C82" s="13">
        <v>2800</v>
      </c>
      <c r="D82" s="13">
        <v>1624</v>
      </c>
      <c r="E82" s="13">
        <v>3358</v>
      </c>
      <c r="F82" s="14">
        <v>330</v>
      </c>
      <c r="G82" s="14">
        <v>835</v>
      </c>
      <c r="H82" s="14">
        <v>322</v>
      </c>
      <c r="I82" s="14">
        <v>134</v>
      </c>
      <c r="J82" s="14">
        <v>96</v>
      </c>
      <c r="K82" s="11">
        <v>9499</v>
      </c>
    </row>
    <row r="83" spans="1:11" x14ac:dyDescent="0.2">
      <c r="B83" s="15" t="s">
        <v>75</v>
      </c>
      <c r="C83" s="13">
        <v>2983</v>
      </c>
      <c r="D83" s="13">
        <v>1469</v>
      </c>
      <c r="E83" s="13">
        <v>3523</v>
      </c>
      <c r="F83" s="14">
        <v>297</v>
      </c>
      <c r="G83" s="14">
        <v>857</v>
      </c>
      <c r="H83" s="14">
        <v>302</v>
      </c>
      <c r="I83" s="14">
        <v>170</v>
      </c>
      <c r="J83" s="14">
        <v>91</v>
      </c>
      <c r="K83" s="11">
        <v>9692</v>
      </c>
    </row>
    <row r="84" spans="1:11" ht="13.5" customHeight="1" x14ac:dyDescent="0.2">
      <c r="B84" s="15" t="s">
        <v>42</v>
      </c>
      <c r="C84" s="13">
        <v>3117</v>
      </c>
      <c r="D84" s="13">
        <v>1581</v>
      </c>
      <c r="E84" s="13">
        <v>3163</v>
      </c>
      <c r="F84" s="14">
        <v>305</v>
      </c>
      <c r="G84" s="14">
        <v>892</v>
      </c>
      <c r="H84" s="14">
        <v>299</v>
      </c>
      <c r="I84" s="14">
        <v>153</v>
      </c>
      <c r="J84" s="14">
        <v>80</v>
      </c>
      <c r="K84" s="11">
        <v>9590</v>
      </c>
    </row>
    <row r="85" spans="1:11" ht="13.5" customHeight="1" x14ac:dyDescent="0.2">
      <c r="B85" s="23" t="s">
        <v>116</v>
      </c>
      <c r="C85" s="22">
        <v>3413</v>
      </c>
      <c r="D85" s="22">
        <v>1683</v>
      </c>
      <c r="E85" s="22">
        <v>3578</v>
      </c>
      <c r="F85" s="24">
        <v>370</v>
      </c>
      <c r="G85" s="24">
        <v>1114</v>
      </c>
      <c r="H85" s="24">
        <v>315</v>
      </c>
      <c r="I85" s="24">
        <v>191</v>
      </c>
      <c r="J85" s="24">
        <v>74</v>
      </c>
      <c r="K85" s="11">
        <f t="shared" ref="K85" si="5">SUM(C85:J85)</f>
        <v>10738</v>
      </c>
    </row>
    <row r="86" spans="1:11" ht="13.5" customHeight="1" x14ac:dyDescent="0.2">
      <c r="B86" s="23"/>
      <c r="C86" s="22"/>
      <c r="D86" s="22"/>
      <c r="E86" s="22"/>
      <c r="F86" s="24"/>
      <c r="G86" s="24"/>
      <c r="H86" s="24"/>
      <c r="I86" s="24"/>
      <c r="J86" s="24"/>
      <c r="K86" s="11"/>
    </row>
    <row r="87" spans="1:11" ht="13.5" customHeight="1" x14ac:dyDescent="0.2"/>
    <row r="89" spans="1:11" x14ac:dyDescent="0.2">
      <c r="A89" s="12" t="s">
        <v>85</v>
      </c>
      <c r="B89" s="16" t="s">
        <v>52</v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11">
        <f>SUM(C89:J89)</f>
        <v>0</v>
      </c>
    </row>
    <row r="90" spans="1:11" x14ac:dyDescent="0.2">
      <c r="A90" s="3" t="s">
        <v>98</v>
      </c>
      <c r="B90" s="16" t="s">
        <v>53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11">
        <f t="shared" ref="K90:K103" si="6">SUM(C90:J90)</f>
        <v>0</v>
      </c>
    </row>
    <row r="91" spans="1:11" x14ac:dyDescent="0.2">
      <c r="B91" s="16" t="s">
        <v>54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11">
        <f t="shared" si="6"/>
        <v>0</v>
      </c>
    </row>
    <row r="92" spans="1:11" x14ac:dyDescent="0.2">
      <c r="B92" s="16" t="s">
        <v>55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11">
        <f t="shared" si="6"/>
        <v>0</v>
      </c>
    </row>
    <row r="93" spans="1:11" x14ac:dyDescent="0.2">
      <c r="B93" s="16" t="s">
        <v>56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11">
        <f t="shared" si="6"/>
        <v>0</v>
      </c>
    </row>
    <row r="94" spans="1:11" x14ac:dyDescent="0.2">
      <c r="B94" s="16" t="s">
        <v>57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11">
        <f t="shared" si="6"/>
        <v>0</v>
      </c>
    </row>
    <row r="95" spans="1:11" x14ac:dyDescent="0.2">
      <c r="B95" s="16" t="s">
        <v>58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11">
        <f t="shared" si="6"/>
        <v>0</v>
      </c>
    </row>
    <row r="96" spans="1:11" x14ac:dyDescent="0.2">
      <c r="B96" s="16" t="s">
        <v>59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11">
        <f t="shared" si="6"/>
        <v>0</v>
      </c>
    </row>
    <row r="97" spans="2:11" x14ac:dyDescent="0.2">
      <c r="B97" s="16" t="s">
        <v>60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11">
        <f t="shared" si="6"/>
        <v>0</v>
      </c>
    </row>
    <row r="98" spans="2:11" x14ac:dyDescent="0.2">
      <c r="B98" s="16" t="s">
        <v>61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11">
        <f t="shared" si="6"/>
        <v>0</v>
      </c>
    </row>
    <row r="99" spans="2:11" x14ac:dyDescent="0.2">
      <c r="B99" s="16" t="s">
        <v>62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11">
        <f t="shared" si="6"/>
        <v>0</v>
      </c>
    </row>
    <row r="100" spans="2:11" x14ac:dyDescent="0.2">
      <c r="B100" s="16" t="s">
        <v>63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11">
        <f t="shared" si="6"/>
        <v>0</v>
      </c>
    </row>
    <row r="101" spans="2:11" x14ac:dyDescent="0.2">
      <c r="B101" s="16" t="s">
        <v>64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11">
        <f t="shared" si="6"/>
        <v>0</v>
      </c>
    </row>
    <row r="102" spans="2:11" x14ac:dyDescent="0.2">
      <c r="B102" s="16" t="s">
        <v>65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11">
        <f t="shared" si="6"/>
        <v>0</v>
      </c>
    </row>
    <row r="103" spans="2:11" x14ac:dyDescent="0.2">
      <c r="B103" s="16" t="s">
        <v>66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11">
        <f t="shared" si="6"/>
        <v>0</v>
      </c>
    </row>
    <row r="104" spans="2:11" x14ac:dyDescent="0.2">
      <c r="B104" s="15" t="s">
        <v>67</v>
      </c>
      <c r="C104" s="13">
        <v>2014</v>
      </c>
      <c r="D104" s="14">
        <v>641</v>
      </c>
      <c r="E104" s="13">
        <v>1638</v>
      </c>
      <c r="F104" s="14">
        <v>182</v>
      </c>
      <c r="G104" s="14">
        <v>517</v>
      </c>
      <c r="H104" s="14">
        <v>88</v>
      </c>
      <c r="I104" s="14">
        <v>63</v>
      </c>
      <c r="J104" s="14">
        <v>13</v>
      </c>
      <c r="K104" s="11">
        <v>5156</v>
      </c>
    </row>
    <row r="105" spans="2:11" x14ac:dyDescent="0.2">
      <c r="B105" s="15" t="s">
        <v>68</v>
      </c>
      <c r="C105" s="13">
        <v>2796</v>
      </c>
      <c r="D105" s="13">
        <v>1235</v>
      </c>
      <c r="E105" s="13">
        <v>2703</v>
      </c>
      <c r="F105" s="14">
        <v>352</v>
      </c>
      <c r="G105" s="14">
        <v>983</v>
      </c>
      <c r="H105" s="14">
        <v>132</v>
      </c>
      <c r="I105" s="14">
        <v>189</v>
      </c>
      <c r="J105" s="14">
        <v>26</v>
      </c>
      <c r="K105" s="11">
        <v>8416</v>
      </c>
    </row>
    <row r="106" spans="2:11" x14ac:dyDescent="0.2">
      <c r="B106" s="15" t="s">
        <v>69</v>
      </c>
      <c r="C106" s="13">
        <v>2788</v>
      </c>
      <c r="D106" s="13">
        <v>1339</v>
      </c>
      <c r="E106" s="13">
        <v>2903</v>
      </c>
      <c r="F106" s="14">
        <v>321</v>
      </c>
      <c r="G106" s="14">
        <v>765</v>
      </c>
      <c r="H106" s="14">
        <v>104</v>
      </c>
      <c r="I106" s="14">
        <v>179</v>
      </c>
      <c r="J106" s="14">
        <v>27</v>
      </c>
      <c r="K106" s="11">
        <v>8426</v>
      </c>
    </row>
    <row r="107" spans="2:11" x14ac:dyDescent="0.2">
      <c r="B107" s="15" t="s">
        <v>70</v>
      </c>
      <c r="C107" s="13">
        <v>2852</v>
      </c>
      <c r="D107" s="13">
        <v>1452</v>
      </c>
      <c r="E107" s="13">
        <v>2917</v>
      </c>
      <c r="F107" s="14">
        <v>256</v>
      </c>
      <c r="G107" s="14">
        <v>749</v>
      </c>
      <c r="H107" s="14">
        <v>181</v>
      </c>
      <c r="I107" s="14">
        <v>197</v>
      </c>
      <c r="J107" s="14">
        <v>19</v>
      </c>
      <c r="K107" s="11">
        <v>8623</v>
      </c>
    </row>
    <row r="108" spans="2:11" x14ac:dyDescent="0.2">
      <c r="B108" s="15" t="s">
        <v>71</v>
      </c>
      <c r="C108" s="13">
        <v>2753</v>
      </c>
      <c r="D108" s="13">
        <v>1497</v>
      </c>
      <c r="E108" s="13">
        <v>2978</v>
      </c>
      <c r="F108" s="14">
        <v>302</v>
      </c>
      <c r="G108" s="14">
        <v>781</v>
      </c>
      <c r="H108" s="14">
        <v>283</v>
      </c>
      <c r="I108" s="14">
        <v>154</v>
      </c>
      <c r="J108" s="14">
        <v>44</v>
      </c>
      <c r="K108" s="11">
        <v>8792</v>
      </c>
    </row>
    <row r="109" spans="2:11" x14ac:dyDescent="0.2">
      <c r="B109" s="15" t="s">
        <v>72</v>
      </c>
      <c r="C109" s="13">
        <v>2670</v>
      </c>
      <c r="D109" s="13">
        <v>1441</v>
      </c>
      <c r="E109" s="13">
        <v>3251</v>
      </c>
      <c r="F109" s="14">
        <v>257</v>
      </c>
      <c r="G109" s="14">
        <v>805</v>
      </c>
      <c r="H109" s="14">
        <v>280</v>
      </c>
      <c r="I109" s="14">
        <v>198</v>
      </c>
      <c r="J109" s="14">
        <v>45</v>
      </c>
      <c r="K109" s="11">
        <v>8947</v>
      </c>
    </row>
    <row r="110" spans="2:11" x14ac:dyDescent="0.2">
      <c r="B110" s="15" t="s">
        <v>73</v>
      </c>
      <c r="C110" s="13">
        <v>2772</v>
      </c>
      <c r="D110" s="13">
        <v>1557</v>
      </c>
      <c r="E110" s="13">
        <v>3412</v>
      </c>
      <c r="F110" s="14">
        <v>267</v>
      </c>
      <c r="G110" s="14">
        <v>927</v>
      </c>
      <c r="H110" s="14">
        <v>259</v>
      </c>
      <c r="I110" s="14">
        <v>199</v>
      </c>
      <c r="J110" s="14">
        <v>41</v>
      </c>
      <c r="K110" s="11">
        <v>9434</v>
      </c>
    </row>
    <row r="111" spans="2:11" x14ac:dyDescent="0.2">
      <c r="B111" s="15" t="s">
        <v>74</v>
      </c>
      <c r="C111" s="13">
        <v>3059</v>
      </c>
      <c r="D111" s="13">
        <v>1802</v>
      </c>
      <c r="E111" s="13">
        <v>3418</v>
      </c>
      <c r="F111" s="14">
        <v>223</v>
      </c>
      <c r="G111" s="13">
        <v>1052</v>
      </c>
      <c r="H111" s="14">
        <v>300</v>
      </c>
      <c r="I111" s="14">
        <v>187</v>
      </c>
      <c r="J111" s="14">
        <v>67</v>
      </c>
      <c r="K111" s="11">
        <v>10108</v>
      </c>
    </row>
    <row r="112" spans="2:11" x14ac:dyDescent="0.2">
      <c r="B112" s="15" t="s">
        <v>75</v>
      </c>
      <c r="C112" s="13">
        <v>3136</v>
      </c>
      <c r="D112" s="13">
        <v>1853</v>
      </c>
      <c r="E112" s="13">
        <v>3643</v>
      </c>
      <c r="F112" s="14">
        <v>259</v>
      </c>
      <c r="G112" s="13">
        <v>1307</v>
      </c>
      <c r="H112" s="14">
        <v>273</v>
      </c>
      <c r="I112" s="14">
        <v>228</v>
      </c>
      <c r="J112" s="14">
        <v>66</v>
      </c>
      <c r="K112" s="11">
        <v>10765</v>
      </c>
    </row>
    <row r="113" spans="1:11" x14ac:dyDescent="0.2">
      <c r="B113" s="15" t="s">
        <v>42</v>
      </c>
      <c r="C113" s="13">
        <v>3360</v>
      </c>
      <c r="D113" s="13">
        <v>1897</v>
      </c>
      <c r="E113" s="13">
        <v>3562</v>
      </c>
      <c r="F113" s="14">
        <v>336</v>
      </c>
      <c r="G113" s="13">
        <v>1284</v>
      </c>
      <c r="H113" s="14">
        <v>458</v>
      </c>
      <c r="I113" s="14">
        <v>231</v>
      </c>
      <c r="J113" s="14">
        <v>92</v>
      </c>
      <c r="K113" s="11">
        <v>11220</v>
      </c>
    </row>
    <row r="114" spans="1:11" x14ac:dyDescent="0.2">
      <c r="B114" s="23" t="s">
        <v>116</v>
      </c>
      <c r="C114" s="22">
        <v>3511</v>
      </c>
      <c r="D114" s="22">
        <v>2063</v>
      </c>
      <c r="E114" s="22">
        <v>3521</v>
      </c>
      <c r="F114" s="24">
        <v>349</v>
      </c>
      <c r="G114" s="22">
        <v>1331</v>
      </c>
      <c r="H114" s="24">
        <v>483</v>
      </c>
      <c r="I114" s="24">
        <v>205</v>
      </c>
      <c r="J114" s="24">
        <v>71</v>
      </c>
      <c r="K114" s="11">
        <f t="shared" ref="K114" si="7">SUM(C114:J114)</f>
        <v>11534</v>
      </c>
    </row>
    <row r="115" spans="1:11" x14ac:dyDescent="0.2">
      <c r="B115" s="23"/>
      <c r="C115" s="22"/>
      <c r="D115" s="22"/>
      <c r="E115" s="22"/>
      <c r="F115" s="24"/>
      <c r="G115" s="22"/>
      <c r="H115" s="24"/>
      <c r="I115" s="24"/>
      <c r="J115" s="24"/>
      <c r="K115" s="11"/>
    </row>
    <row r="118" spans="1:11" x14ac:dyDescent="0.2">
      <c r="A118" s="12" t="s">
        <v>86</v>
      </c>
      <c r="B118" s="16" t="s">
        <v>52</v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11">
        <f>SUM(C118:J118)</f>
        <v>0</v>
      </c>
    </row>
    <row r="119" spans="1:11" x14ac:dyDescent="0.2">
      <c r="A119" s="3" t="s">
        <v>99</v>
      </c>
      <c r="B119" s="16" t="s">
        <v>53</v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11">
        <f t="shared" ref="K119:K143" si="8">SUM(C119:J119)</f>
        <v>0</v>
      </c>
    </row>
    <row r="120" spans="1:11" x14ac:dyDescent="0.2">
      <c r="B120" s="16" t="s">
        <v>54</v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11">
        <f t="shared" si="8"/>
        <v>0</v>
      </c>
    </row>
    <row r="121" spans="1:11" x14ac:dyDescent="0.2">
      <c r="B121" s="16" t="s">
        <v>55</v>
      </c>
      <c r="C121" s="3">
        <v>0</v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11">
        <f t="shared" si="8"/>
        <v>0</v>
      </c>
    </row>
    <row r="122" spans="1:11" x14ac:dyDescent="0.2">
      <c r="B122" s="16" t="s">
        <v>56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11">
        <f t="shared" si="8"/>
        <v>0</v>
      </c>
    </row>
    <row r="123" spans="1:11" x14ac:dyDescent="0.2">
      <c r="B123" s="16" t="s">
        <v>57</v>
      </c>
      <c r="C123" s="3">
        <v>0</v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11">
        <f t="shared" si="8"/>
        <v>0</v>
      </c>
    </row>
    <row r="124" spans="1:11" x14ac:dyDescent="0.2">
      <c r="B124" s="16" t="s">
        <v>58</v>
      </c>
      <c r="C124" s="3">
        <v>0</v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11">
        <f t="shared" si="8"/>
        <v>0</v>
      </c>
    </row>
    <row r="125" spans="1:11" x14ac:dyDescent="0.2">
      <c r="B125" s="16" t="s">
        <v>59</v>
      </c>
      <c r="C125" s="3">
        <v>0</v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11">
        <f t="shared" si="8"/>
        <v>0</v>
      </c>
    </row>
    <row r="126" spans="1:11" x14ac:dyDescent="0.2">
      <c r="B126" s="16" t="s">
        <v>60</v>
      </c>
      <c r="C126" s="3">
        <v>0</v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11">
        <f t="shared" si="8"/>
        <v>0</v>
      </c>
    </row>
    <row r="127" spans="1:11" x14ac:dyDescent="0.2">
      <c r="B127" s="16" t="s">
        <v>61</v>
      </c>
      <c r="C127" s="3">
        <v>0</v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11">
        <f t="shared" si="8"/>
        <v>0</v>
      </c>
    </row>
    <row r="128" spans="1:11" x14ac:dyDescent="0.2">
      <c r="B128" s="16" t="s">
        <v>62</v>
      </c>
      <c r="C128" s="3">
        <v>0</v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11">
        <f t="shared" si="8"/>
        <v>0</v>
      </c>
    </row>
    <row r="129" spans="2:11" x14ac:dyDescent="0.2">
      <c r="B129" s="16" t="s">
        <v>63</v>
      </c>
      <c r="C129" s="3">
        <v>0</v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11">
        <f t="shared" si="8"/>
        <v>0</v>
      </c>
    </row>
    <row r="130" spans="2:11" x14ac:dyDescent="0.2">
      <c r="B130" s="16" t="s">
        <v>64</v>
      </c>
      <c r="C130" s="3">
        <v>0</v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11">
        <f t="shared" si="8"/>
        <v>0</v>
      </c>
    </row>
    <row r="131" spans="2:11" x14ac:dyDescent="0.2">
      <c r="B131" s="16" t="s">
        <v>65</v>
      </c>
      <c r="C131" s="3">
        <v>0</v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11">
        <f t="shared" si="8"/>
        <v>0</v>
      </c>
    </row>
    <row r="132" spans="2:11" x14ac:dyDescent="0.2">
      <c r="B132" s="16" t="s">
        <v>66</v>
      </c>
      <c r="C132" s="3">
        <v>0</v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11">
        <f t="shared" si="8"/>
        <v>0</v>
      </c>
    </row>
    <row r="133" spans="2:11" x14ac:dyDescent="0.2">
      <c r="B133" s="17" t="s">
        <v>67</v>
      </c>
      <c r="C133" s="13">
        <v>1188</v>
      </c>
      <c r="D133" s="14">
        <v>455</v>
      </c>
      <c r="E133" s="14">
        <v>980</v>
      </c>
      <c r="F133" s="14">
        <v>100</v>
      </c>
      <c r="G133" s="14">
        <v>444</v>
      </c>
      <c r="H133" s="14">
        <v>66</v>
      </c>
      <c r="I133" s="14">
        <v>67</v>
      </c>
      <c r="J133" s="14">
        <v>5</v>
      </c>
      <c r="K133" s="11">
        <f t="shared" si="8"/>
        <v>3305</v>
      </c>
    </row>
    <row r="134" spans="2:11" x14ac:dyDescent="0.2">
      <c r="B134" s="17" t="s">
        <v>68</v>
      </c>
      <c r="C134" s="13">
        <v>1828</v>
      </c>
      <c r="D134" s="14">
        <v>699</v>
      </c>
      <c r="E134" s="13">
        <v>1667</v>
      </c>
      <c r="F134" s="14">
        <v>205</v>
      </c>
      <c r="G134" s="14">
        <v>621</v>
      </c>
      <c r="H134" s="14">
        <v>111</v>
      </c>
      <c r="I134" s="14">
        <v>118</v>
      </c>
      <c r="J134" s="14">
        <v>9</v>
      </c>
      <c r="K134" s="11">
        <f t="shared" si="8"/>
        <v>5258</v>
      </c>
    </row>
    <row r="135" spans="2:11" x14ac:dyDescent="0.2">
      <c r="B135" s="17" t="s">
        <v>69</v>
      </c>
      <c r="C135" s="13">
        <v>1864</v>
      </c>
      <c r="D135" s="14">
        <v>723</v>
      </c>
      <c r="E135" s="13">
        <v>1877</v>
      </c>
      <c r="F135" s="14">
        <v>231</v>
      </c>
      <c r="G135" s="14">
        <v>575</v>
      </c>
      <c r="H135" s="14">
        <v>151</v>
      </c>
      <c r="I135" s="14">
        <v>86</v>
      </c>
      <c r="J135" s="14">
        <v>9</v>
      </c>
      <c r="K135" s="11">
        <f t="shared" si="8"/>
        <v>5516</v>
      </c>
    </row>
    <row r="136" spans="2:11" x14ac:dyDescent="0.2">
      <c r="B136" s="17" t="s">
        <v>70</v>
      </c>
      <c r="C136" s="13">
        <v>1869</v>
      </c>
      <c r="D136" s="14">
        <v>827</v>
      </c>
      <c r="E136" s="13">
        <v>1956</v>
      </c>
      <c r="F136" s="14">
        <v>222</v>
      </c>
      <c r="G136" s="14">
        <v>590</v>
      </c>
      <c r="H136" s="14">
        <v>174</v>
      </c>
      <c r="I136" s="14">
        <v>139</v>
      </c>
      <c r="J136" s="14">
        <v>23</v>
      </c>
      <c r="K136" s="11">
        <f t="shared" si="8"/>
        <v>5800</v>
      </c>
    </row>
    <row r="137" spans="2:11" x14ac:dyDescent="0.2">
      <c r="B137" s="17" t="s">
        <v>71</v>
      </c>
      <c r="C137" s="13">
        <v>1817</v>
      </c>
      <c r="D137" s="14">
        <v>811</v>
      </c>
      <c r="E137" s="13">
        <v>2172</v>
      </c>
      <c r="F137" s="14">
        <v>191</v>
      </c>
      <c r="G137" s="14">
        <v>680</v>
      </c>
      <c r="H137" s="14">
        <v>167</v>
      </c>
      <c r="I137" s="14">
        <v>145</v>
      </c>
      <c r="J137" s="14">
        <v>10</v>
      </c>
      <c r="K137" s="11">
        <f t="shared" si="8"/>
        <v>5993</v>
      </c>
    </row>
    <row r="138" spans="2:11" x14ac:dyDescent="0.2">
      <c r="B138" s="17" t="s">
        <v>72</v>
      </c>
      <c r="C138" s="13">
        <v>1795</v>
      </c>
      <c r="D138" s="14">
        <v>837</v>
      </c>
      <c r="E138" s="13">
        <v>2147</v>
      </c>
      <c r="F138" s="14">
        <v>194</v>
      </c>
      <c r="G138" s="14">
        <v>663</v>
      </c>
      <c r="H138" s="14">
        <v>151</v>
      </c>
      <c r="I138" s="14">
        <v>148</v>
      </c>
      <c r="J138" s="14">
        <v>13</v>
      </c>
      <c r="K138" s="11">
        <f t="shared" si="8"/>
        <v>5948</v>
      </c>
    </row>
    <row r="139" spans="2:11" x14ac:dyDescent="0.2">
      <c r="B139" s="17" t="s">
        <v>73</v>
      </c>
      <c r="C139" s="13">
        <v>1882</v>
      </c>
      <c r="D139" s="14">
        <v>905</v>
      </c>
      <c r="E139" s="13">
        <v>2232</v>
      </c>
      <c r="F139" s="14">
        <v>262</v>
      </c>
      <c r="G139" s="14">
        <v>676</v>
      </c>
      <c r="H139" s="14">
        <v>200</v>
      </c>
      <c r="I139" s="14">
        <v>158</v>
      </c>
      <c r="J139" s="14">
        <v>21</v>
      </c>
      <c r="K139" s="11">
        <f t="shared" si="8"/>
        <v>6336</v>
      </c>
    </row>
    <row r="140" spans="2:11" x14ac:dyDescent="0.2">
      <c r="B140" s="17" t="s">
        <v>74</v>
      </c>
      <c r="C140" s="13">
        <v>1919</v>
      </c>
      <c r="D140" s="14">
        <v>946</v>
      </c>
      <c r="E140" s="13">
        <v>2368</v>
      </c>
      <c r="F140" s="14">
        <v>271</v>
      </c>
      <c r="G140" s="14">
        <v>718</v>
      </c>
      <c r="H140" s="14">
        <v>208</v>
      </c>
      <c r="I140" s="14">
        <v>133</v>
      </c>
      <c r="J140" s="14">
        <v>26</v>
      </c>
      <c r="K140" s="11">
        <f t="shared" si="8"/>
        <v>6589</v>
      </c>
    </row>
    <row r="141" spans="2:11" x14ac:dyDescent="0.2">
      <c r="B141" s="17" t="s">
        <v>75</v>
      </c>
      <c r="C141" s="13">
        <v>1938</v>
      </c>
      <c r="D141" s="13">
        <v>1027</v>
      </c>
      <c r="E141" s="13">
        <v>2481</v>
      </c>
      <c r="F141" s="14">
        <v>249</v>
      </c>
      <c r="G141" s="14">
        <v>890</v>
      </c>
      <c r="H141" s="14">
        <v>214</v>
      </c>
      <c r="I141" s="14">
        <v>101</v>
      </c>
      <c r="J141" s="14">
        <v>32</v>
      </c>
      <c r="K141" s="11">
        <f t="shared" si="8"/>
        <v>6932</v>
      </c>
    </row>
    <row r="142" spans="2:11" x14ac:dyDescent="0.2">
      <c r="B142" s="17" t="s">
        <v>42</v>
      </c>
      <c r="C142" s="13">
        <v>1896</v>
      </c>
      <c r="D142" s="14">
        <v>978</v>
      </c>
      <c r="E142" s="13">
        <v>2397</v>
      </c>
      <c r="F142" s="14">
        <v>212</v>
      </c>
      <c r="G142" s="14">
        <v>815</v>
      </c>
      <c r="H142" s="14">
        <v>264</v>
      </c>
      <c r="I142" s="14">
        <v>115</v>
      </c>
      <c r="J142" s="14">
        <v>30</v>
      </c>
      <c r="K142" s="11">
        <f t="shared" si="8"/>
        <v>6707</v>
      </c>
    </row>
    <row r="143" spans="2:11" x14ac:dyDescent="0.2">
      <c r="B143" s="23" t="s">
        <v>116</v>
      </c>
      <c r="C143" s="22">
        <v>1897</v>
      </c>
      <c r="D143" s="24">
        <v>1017</v>
      </c>
      <c r="E143" s="22">
        <v>2339</v>
      </c>
      <c r="F143" s="24">
        <v>256</v>
      </c>
      <c r="G143" s="24">
        <v>932</v>
      </c>
      <c r="H143" s="24">
        <v>300</v>
      </c>
      <c r="I143" s="24">
        <v>135</v>
      </c>
      <c r="J143" s="24">
        <v>19</v>
      </c>
      <c r="K143" s="11">
        <f t="shared" si="8"/>
        <v>6895</v>
      </c>
    </row>
    <row r="144" spans="2:11" x14ac:dyDescent="0.2">
      <c r="B144" s="65"/>
      <c r="C144" s="22"/>
      <c r="D144" s="24"/>
      <c r="E144" s="22"/>
      <c r="F144" s="24"/>
      <c r="G144" s="24"/>
      <c r="H144" s="24"/>
      <c r="I144" s="24"/>
      <c r="J144" s="24"/>
      <c r="K144" s="11"/>
    </row>
    <row r="147" spans="1:11" x14ac:dyDescent="0.2">
      <c r="A147" s="12" t="s">
        <v>87</v>
      </c>
      <c r="B147" s="16" t="s">
        <v>52</v>
      </c>
      <c r="C147" s="3">
        <v>0</v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11">
        <f>SUM(C147:J147)</f>
        <v>0</v>
      </c>
    </row>
    <row r="148" spans="1:11" x14ac:dyDescent="0.2">
      <c r="A148" s="3" t="s">
        <v>100</v>
      </c>
      <c r="B148" s="16" t="s">
        <v>53</v>
      </c>
      <c r="C148" s="3">
        <v>0</v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11">
        <f t="shared" ref="K148:K162" si="9">SUM(C148:J148)</f>
        <v>0</v>
      </c>
    </row>
    <row r="149" spans="1:11" x14ac:dyDescent="0.2">
      <c r="B149" s="16" t="s">
        <v>54</v>
      </c>
      <c r="C149" s="3">
        <v>0</v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11">
        <f t="shared" si="9"/>
        <v>0</v>
      </c>
    </row>
    <row r="150" spans="1:11" x14ac:dyDescent="0.2">
      <c r="B150" s="16" t="s">
        <v>55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11">
        <f t="shared" si="9"/>
        <v>0</v>
      </c>
    </row>
    <row r="151" spans="1:11" x14ac:dyDescent="0.2">
      <c r="B151" s="16" t="s">
        <v>56</v>
      </c>
      <c r="C151" s="3">
        <v>0</v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11">
        <f t="shared" si="9"/>
        <v>0</v>
      </c>
    </row>
    <row r="152" spans="1:11" x14ac:dyDescent="0.2">
      <c r="B152" s="16" t="s">
        <v>57</v>
      </c>
      <c r="C152" s="3">
        <v>0</v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11">
        <f t="shared" si="9"/>
        <v>0</v>
      </c>
    </row>
    <row r="153" spans="1:11" x14ac:dyDescent="0.2">
      <c r="B153" s="16" t="s">
        <v>58</v>
      </c>
      <c r="C153" s="3">
        <v>0</v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11">
        <f t="shared" si="9"/>
        <v>0</v>
      </c>
    </row>
    <row r="154" spans="1:11" x14ac:dyDescent="0.2">
      <c r="B154" s="16" t="s">
        <v>59</v>
      </c>
      <c r="C154" s="3">
        <v>0</v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11">
        <f t="shared" si="9"/>
        <v>0</v>
      </c>
    </row>
    <row r="155" spans="1:11" x14ac:dyDescent="0.2">
      <c r="B155" s="16" t="s">
        <v>60</v>
      </c>
      <c r="C155" s="3">
        <v>0</v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11">
        <f t="shared" si="9"/>
        <v>0</v>
      </c>
    </row>
    <row r="156" spans="1:11" x14ac:dyDescent="0.2">
      <c r="B156" s="16" t="s">
        <v>61</v>
      </c>
      <c r="C156" s="3">
        <v>0</v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11">
        <f t="shared" si="9"/>
        <v>0</v>
      </c>
    </row>
    <row r="157" spans="1:11" x14ac:dyDescent="0.2">
      <c r="B157" s="16" t="s">
        <v>62</v>
      </c>
      <c r="C157" s="3">
        <v>0</v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11">
        <f t="shared" si="9"/>
        <v>0</v>
      </c>
    </row>
    <row r="158" spans="1:11" x14ac:dyDescent="0.2">
      <c r="B158" s="16" t="s">
        <v>63</v>
      </c>
      <c r="C158" s="3">
        <v>0</v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11">
        <f t="shared" si="9"/>
        <v>0</v>
      </c>
    </row>
    <row r="159" spans="1:11" x14ac:dyDescent="0.2">
      <c r="B159" s="16" t="s">
        <v>64</v>
      </c>
      <c r="C159" s="3">
        <v>0</v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11">
        <f t="shared" si="9"/>
        <v>0</v>
      </c>
    </row>
    <row r="160" spans="1:11" x14ac:dyDescent="0.2">
      <c r="B160" s="16" t="s">
        <v>65</v>
      </c>
      <c r="C160" s="3">
        <v>0</v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11">
        <f t="shared" si="9"/>
        <v>0</v>
      </c>
    </row>
    <row r="161" spans="1:11" x14ac:dyDescent="0.2">
      <c r="B161" s="16" t="s">
        <v>66</v>
      </c>
      <c r="C161" s="3">
        <v>0</v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11">
        <f t="shared" si="9"/>
        <v>0</v>
      </c>
    </row>
    <row r="162" spans="1:11" x14ac:dyDescent="0.2">
      <c r="B162" s="17" t="s">
        <v>67</v>
      </c>
      <c r="C162" s="3">
        <v>0</v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11">
        <f t="shared" si="9"/>
        <v>0</v>
      </c>
    </row>
    <row r="163" spans="1:11" x14ac:dyDescent="0.2">
      <c r="B163" s="17" t="s">
        <v>68</v>
      </c>
      <c r="C163" s="13">
        <v>35</v>
      </c>
      <c r="D163" s="14">
        <v>24</v>
      </c>
      <c r="E163" s="13">
        <v>100</v>
      </c>
      <c r="F163" s="14">
        <v>30</v>
      </c>
      <c r="G163" s="14">
        <v>31</v>
      </c>
      <c r="H163" s="14">
        <v>1</v>
      </c>
      <c r="I163" s="14">
        <v>2</v>
      </c>
      <c r="J163" s="14">
        <v>0</v>
      </c>
      <c r="K163" s="11">
        <v>223</v>
      </c>
    </row>
    <row r="164" spans="1:11" x14ac:dyDescent="0.2">
      <c r="B164" s="17" t="s">
        <v>69</v>
      </c>
      <c r="C164" s="13">
        <v>307</v>
      </c>
      <c r="D164" s="14">
        <v>250</v>
      </c>
      <c r="E164" s="13">
        <v>684</v>
      </c>
      <c r="F164" s="14">
        <v>141</v>
      </c>
      <c r="G164" s="14">
        <v>119</v>
      </c>
      <c r="H164" s="14">
        <v>22</v>
      </c>
      <c r="I164" s="14">
        <v>42</v>
      </c>
      <c r="J164" s="14">
        <v>0</v>
      </c>
      <c r="K164" s="11">
        <v>1565</v>
      </c>
    </row>
    <row r="165" spans="1:11" x14ac:dyDescent="0.2">
      <c r="B165" s="17" t="s">
        <v>70</v>
      </c>
      <c r="C165" s="13">
        <v>453</v>
      </c>
      <c r="D165" s="14">
        <v>511</v>
      </c>
      <c r="E165" s="13">
        <v>976</v>
      </c>
      <c r="F165" s="14">
        <v>150</v>
      </c>
      <c r="G165" s="14">
        <v>219</v>
      </c>
      <c r="H165" s="14">
        <v>10</v>
      </c>
      <c r="I165" s="14">
        <v>108</v>
      </c>
      <c r="J165" s="14">
        <v>1</v>
      </c>
      <c r="K165" s="11">
        <v>2428</v>
      </c>
    </row>
    <row r="166" spans="1:11" x14ac:dyDescent="0.2">
      <c r="B166" s="17" t="s">
        <v>71</v>
      </c>
      <c r="C166" s="13">
        <v>614</v>
      </c>
      <c r="D166" s="14">
        <v>678</v>
      </c>
      <c r="E166" s="13">
        <v>1214</v>
      </c>
      <c r="F166" s="14">
        <v>135</v>
      </c>
      <c r="G166" s="14">
        <v>245</v>
      </c>
      <c r="H166" s="14">
        <v>53</v>
      </c>
      <c r="I166" s="14">
        <v>97</v>
      </c>
      <c r="J166" s="14">
        <v>7</v>
      </c>
      <c r="K166" s="11">
        <v>3043</v>
      </c>
    </row>
    <row r="167" spans="1:11" x14ac:dyDescent="0.2">
      <c r="B167" s="17" t="s">
        <v>72</v>
      </c>
      <c r="C167" s="13">
        <v>850</v>
      </c>
      <c r="D167" s="14">
        <v>746</v>
      </c>
      <c r="E167" s="13">
        <v>1478</v>
      </c>
      <c r="F167" s="14">
        <v>137</v>
      </c>
      <c r="G167" s="14">
        <v>297</v>
      </c>
      <c r="H167" s="14">
        <v>83</v>
      </c>
      <c r="I167" s="14">
        <v>75</v>
      </c>
      <c r="J167" s="14">
        <v>11</v>
      </c>
      <c r="K167" s="11">
        <v>3677</v>
      </c>
    </row>
    <row r="168" spans="1:11" x14ac:dyDescent="0.2">
      <c r="B168" s="17" t="s">
        <v>73</v>
      </c>
      <c r="C168" s="13">
        <v>1044</v>
      </c>
      <c r="D168" s="14">
        <v>713</v>
      </c>
      <c r="E168" s="13">
        <v>1619</v>
      </c>
      <c r="F168" s="14">
        <v>116</v>
      </c>
      <c r="G168" s="14">
        <v>330</v>
      </c>
      <c r="H168" s="14">
        <v>100</v>
      </c>
      <c r="I168" s="14">
        <v>70</v>
      </c>
      <c r="J168" s="14">
        <v>18</v>
      </c>
      <c r="K168" s="11">
        <v>4010</v>
      </c>
    </row>
    <row r="169" spans="1:11" x14ac:dyDescent="0.2">
      <c r="B169" s="17" t="s">
        <v>74</v>
      </c>
      <c r="C169" s="13">
        <v>1274</v>
      </c>
      <c r="D169" s="14">
        <v>812</v>
      </c>
      <c r="E169" s="13">
        <v>1766</v>
      </c>
      <c r="F169" s="14">
        <v>116</v>
      </c>
      <c r="G169" s="14">
        <v>422</v>
      </c>
      <c r="H169" s="14">
        <v>135</v>
      </c>
      <c r="I169" s="14">
        <v>108</v>
      </c>
      <c r="J169" s="14">
        <v>4</v>
      </c>
      <c r="K169" s="11">
        <v>4637</v>
      </c>
    </row>
    <row r="170" spans="1:11" x14ac:dyDescent="0.2">
      <c r="B170" s="17" t="s">
        <v>75</v>
      </c>
      <c r="C170" s="13">
        <v>1226</v>
      </c>
      <c r="D170" s="13">
        <v>834</v>
      </c>
      <c r="E170" s="13">
        <v>1758</v>
      </c>
      <c r="F170" s="14">
        <v>86</v>
      </c>
      <c r="G170" s="14">
        <v>506</v>
      </c>
      <c r="H170" s="14">
        <v>182</v>
      </c>
      <c r="I170" s="14">
        <v>79</v>
      </c>
      <c r="J170" s="14">
        <v>10</v>
      </c>
      <c r="K170" s="11">
        <v>4681</v>
      </c>
    </row>
    <row r="171" spans="1:11" x14ac:dyDescent="0.2">
      <c r="B171" s="17" t="s">
        <v>42</v>
      </c>
      <c r="C171" s="13">
        <v>1386</v>
      </c>
      <c r="D171" s="14">
        <v>897</v>
      </c>
      <c r="E171" s="13">
        <v>1898</v>
      </c>
      <c r="F171" s="14">
        <v>123</v>
      </c>
      <c r="G171" s="14">
        <v>524</v>
      </c>
      <c r="H171" s="14">
        <v>232</v>
      </c>
      <c r="I171" s="14">
        <v>97</v>
      </c>
      <c r="J171" s="14">
        <v>31</v>
      </c>
      <c r="K171" s="11">
        <v>5188</v>
      </c>
    </row>
    <row r="172" spans="1:11" x14ac:dyDescent="0.2">
      <c r="B172" s="23" t="s">
        <v>116</v>
      </c>
      <c r="C172" s="22">
        <v>1585</v>
      </c>
      <c r="D172" s="24">
        <v>1006</v>
      </c>
      <c r="E172" s="22">
        <v>1939</v>
      </c>
      <c r="F172" s="24">
        <v>167</v>
      </c>
      <c r="G172" s="24">
        <v>598</v>
      </c>
      <c r="H172" s="24">
        <v>205</v>
      </c>
      <c r="I172" s="24">
        <v>153</v>
      </c>
      <c r="J172" s="24">
        <v>15</v>
      </c>
      <c r="K172" s="11">
        <f t="shared" ref="K172" si="10">SUM(C172:J172)</f>
        <v>5668</v>
      </c>
    </row>
    <row r="173" spans="1:11" x14ac:dyDescent="0.2">
      <c r="B173" s="65"/>
      <c r="C173" s="22"/>
      <c r="D173" s="24"/>
      <c r="E173" s="22"/>
      <c r="F173" s="24"/>
      <c r="G173" s="24"/>
      <c r="H173" s="24"/>
      <c r="I173" s="24"/>
      <c r="J173" s="24"/>
      <c r="K173" s="11"/>
    </row>
    <row r="176" spans="1:11" x14ac:dyDescent="0.2">
      <c r="A176" s="12" t="s">
        <v>88</v>
      </c>
      <c r="B176" s="16" t="s">
        <v>52</v>
      </c>
      <c r="C176" s="3">
        <v>0</v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11">
        <f>SUM(C176:J176)</f>
        <v>0</v>
      </c>
    </row>
    <row r="177" spans="1:11" x14ac:dyDescent="0.2">
      <c r="A177" s="3" t="s">
        <v>101</v>
      </c>
      <c r="B177" s="16" t="s">
        <v>53</v>
      </c>
      <c r="C177" s="3">
        <v>0</v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11">
        <f t="shared" ref="K177:K201" si="11">SUM(C177:J177)</f>
        <v>0</v>
      </c>
    </row>
    <row r="178" spans="1:11" x14ac:dyDescent="0.2">
      <c r="B178" s="16" t="s">
        <v>54</v>
      </c>
      <c r="C178" s="3">
        <v>0</v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11">
        <f t="shared" si="11"/>
        <v>0</v>
      </c>
    </row>
    <row r="179" spans="1:11" x14ac:dyDescent="0.2">
      <c r="B179" s="16" t="s">
        <v>55</v>
      </c>
      <c r="C179" s="3">
        <v>0</v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11">
        <f t="shared" si="11"/>
        <v>0</v>
      </c>
    </row>
    <row r="180" spans="1:11" x14ac:dyDescent="0.2">
      <c r="B180" s="16" t="s">
        <v>56</v>
      </c>
      <c r="C180" s="3">
        <v>0</v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11">
        <f t="shared" si="11"/>
        <v>0</v>
      </c>
    </row>
    <row r="181" spans="1:11" x14ac:dyDescent="0.2">
      <c r="B181" s="16" t="s">
        <v>57</v>
      </c>
      <c r="C181" s="3">
        <v>0</v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11">
        <f t="shared" si="11"/>
        <v>0</v>
      </c>
    </row>
    <row r="182" spans="1:11" x14ac:dyDescent="0.2">
      <c r="B182" s="16" t="s">
        <v>58</v>
      </c>
      <c r="C182" s="3">
        <v>0</v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11">
        <f t="shared" si="11"/>
        <v>0</v>
      </c>
    </row>
    <row r="183" spans="1:11" x14ac:dyDescent="0.2">
      <c r="B183" s="16" t="s">
        <v>59</v>
      </c>
      <c r="C183" s="3">
        <v>0</v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11">
        <f t="shared" si="11"/>
        <v>0</v>
      </c>
    </row>
    <row r="184" spans="1:11" x14ac:dyDescent="0.2">
      <c r="B184" s="16" t="s">
        <v>60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11">
        <f t="shared" si="11"/>
        <v>0</v>
      </c>
    </row>
    <row r="185" spans="1:11" x14ac:dyDescent="0.2">
      <c r="B185" s="16" t="s">
        <v>61</v>
      </c>
      <c r="C185" s="3">
        <v>0</v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11">
        <f t="shared" si="11"/>
        <v>0</v>
      </c>
    </row>
    <row r="186" spans="1:11" x14ac:dyDescent="0.2">
      <c r="B186" s="16" t="s">
        <v>62</v>
      </c>
      <c r="C186" s="3">
        <v>0</v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11">
        <f t="shared" si="11"/>
        <v>0</v>
      </c>
    </row>
    <row r="187" spans="1:11" x14ac:dyDescent="0.2">
      <c r="B187" s="16" t="s">
        <v>63</v>
      </c>
      <c r="C187" s="3">
        <v>0</v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11">
        <f t="shared" si="11"/>
        <v>0</v>
      </c>
    </row>
    <row r="188" spans="1:11" x14ac:dyDescent="0.2">
      <c r="B188" s="16" t="s">
        <v>64</v>
      </c>
      <c r="C188" s="3">
        <v>0</v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11">
        <f t="shared" si="11"/>
        <v>0</v>
      </c>
    </row>
    <row r="189" spans="1:11" x14ac:dyDescent="0.2">
      <c r="B189" s="16" t="s">
        <v>65</v>
      </c>
      <c r="C189" s="3">
        <v>0</v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11">
        <f t="shared" si="11"/>
        <v>0</v>
      </c>
    </row>
    <row r="190" spans="1:11" x14ac:dyDescent="0.2">
      <c r="B190" s="16" t="s">
        <v>66</v>
      </c>
      <c r="C190" s="3">
        <v>0</v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11">
        <f t="shared" si="11"/>
        <v>0</v>
      </c>
    </row>
    <row r="191" spans="1:11" x14ac:dyDescent="0.2">
      <c r="B191" s="16" t="s">
        <v>67</v>
      </c>
      <c r="C191" s="3">
        <v>0</v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11">
        <f t="shared" si="11"/>
        <v>0</v>
      </c>
    </row>
    <row r="192" spans="1:11" x14ac:dyDescent="0.2">
      <c r="B192" s="15" t="s">
        <v>68</v>
      </c>
      <c r="C192" s="14">
        <v>27</v>
      </c>
      <c r="D192" s="14">
        <v>20</v>
      </c>
      <c r="E192" s="14">
        <v>22</v>
      </c>
      <c r="F192" s="14">
        <v>4</v>
      </c>
      <c r="G192" s="14">
        <v>21</v>
      </c>
      <c r="H192" s="14">
        <v>8</v>
      </c>
      <c r="I192" s="14">
        <v>9</v>
      </c>
      <c r="J192" s="14">
        <v>0</v>
      </c>
      <c r="K192" s="11">
        <f t="shared" si="11"/>
        <v>111</v>
      </c>
    </row>
    <row r="193" spans="1:11" x14ac:dyDescent="0.2">
      <c r="B193" s="15" t="s">
        <v>69</v>
      </c>
      <c r="C193" s="14">
        <v>142</v>
      </c>
      <c r="D193" s="14">
        <v>114</v>
      </c>
      <c r="E193" s="14">
        <v>178</v>
      </c>
      <c r="F193" s="14">
        <v>58</v>
      </c>
      <c r="G193" s="14">
        <v>87</v>
      </c>
      <c r="H193" s="14">
        <v>20</v>
      </c>
      <c r="I193" s="14">
        <v>14</v>
      </c>
      <c r="J193" s="14">
        <v>0</v>
      </c>
      <c r="K193" s="11">
        <f t="shared" si="11"/>
        <v>613</v>
      </c>
    </row>
    <row r="194" spans="1:11" x14ac:dyDescent="0.2">
      <c r="B194" s="15" t="s">
        <v>70</v>
      </c>
      <c r="C194" s="14">
        <v>267</v>
      </c>
      <c r="D194" s="14">
        <v>153</v>
      </c>
      <c r="E194" s="14">
        <v>294</v>
      </c>
      <c r="F194" s="14">
        <v>58</v>
      </c>
      <c r="G194" s="14">
        <v>129</v>
      </c>
      <c r="H194" s="14">
        <v>31</v>
      </c>
      <c r="I194" s="14">
        <v>46</v>
      </c>
      <c r="J194" s="14">
        <v>0</v>
      </c>
      <c r="K194" s="11">
        <f t="shared" si="11"/>
        <v>978</v>
      </c>
    </row>
    <row r="195" spans="1:11" x14ac:dyDescent="0.2">
      <c r="B195" s="15" t="s">
        <v>71</v>
      </c>
      <c r="C195" s="14">
        <v>331</v>
      </c>
      <c r="D195" s="14">
        <v>204</v>
      </c>
      <c r="E195" s="14">
        <v>372</v>
      </c>
      <c r="F195" s="14">
        <v>63</v>
      </c>
      <c r="G195" s="14">
        <v>120</v>
      </c>
      <c r="H195" s="14">
        <v>42</v>
      </c>
      <c r="I195" s="14">
        <v>23</v>
      </c>
      <c r="J195" s="14">
        <v>3</v>
      </c>
      <c r="K195" s="11">
        <f t="shared" si="11"/>
        <v>1158</v>
      </c>
    </row>
    <row r="196" spans="1:11" x14ac:dyDescent="0.2">
      <c r="B196" s="15" t="s">
        <v>72</v>
      </c>
      <c r="C196" s="14">
        <v>331</v>
      </c>
      <c r="D196" s="14">
        <v>276</v>
      </c>
      <c r="E196" s="14">
        <v>530</v>
      </c>
      <c r="F196" s="14">
        <v>68</v>
      </c>
      <c r="G196" s="14">
        <v>161</v>
      </c>
      <c r="H196" s="14">
        <v>60</v>
      </c>
      <c r="I196" s="14">
        <v>19</v>
      </c>
      <c r="J196" s="14">
        <v>6</v>
      </c>
      <c r="K196" s="11">
        <f t="shared" si="11"/>
        <v>1451</v>
      </c>
    </row>
    <row r="197" spans="1:11" x14ac:dyDescent="0.2">
      <c r="B197" s="15" t="s">
        <v>73</v>
      </c>
      <c r="C197" s="14">
        <v>448</v>
      </c>
      <c r="D197" s="14">
        <v>334</v>
      </c>
      <c r="E197" s="14">
        <v>616</v>
      </c>
      <c r="F197" s="14">
        <v>69</v>
      </c>
      <c r="G197" s="14">
        <v>149</v>
      </c>
      <c r="H197" s="14">
        <v>60</v>
      </c>
      <c r="I197" s="14">
        <v>22</v>
      </c>
      <c r="J197" s="14">
        <v>0</v>
      </c>
      <c r="K197" s="11">
        <f t="shared" si="11"/>
        <v>1698</v>
      </c>
    </row>
    <row r="198" spans="1:11" x14ac:dyDescent="0.2">
      <c r="B198" s="15" t="s">
        <v>74</v>
      </c>
      <c r="C198" s="14">
        <v>544</v>
      </c>
      <c r="D198" s="14">
        <v>323</v>
      </c>
      <c r="E198" s="14">
        <v>754</v>
      </c>
      <c r="F198" s="14">
        <v>64</v>
      </c>
      <c r="G198" s="14">
        <v>158</v>
      </c>
      <c r="H198" s="14">
        <v>46</v>
      </c>
      <c r="I198" s="14">
        <v>21</v>
      </c>
      <c r="J198" s="14">
        <v>2</v>
      </c>
      <c r="K198" s="11">
        <f t="shared" si="11"/>
        <v>1912</v>
      </c>
    </row>
    <row r="199" spans="1:11" x14ac:dyDescent="0.2">
      <c r="B199" s="15" t="s">
        <v>75</v>
      </c>
      <c r="C199" s="14">
        <v>755</v>
      </c>
      <c r="D199" s="14">
        <v>346</v>
      </c>
      <c r="E199" s="14">
        <v>860</v>
      </c>
      <c r="F199" s="14">
        <v>70</v>
      </c>
      <c r="G199" s="14">
        <v>193</v>
      </c>
      <c r="H199" s="14">
        <v>43</v>
      </c>
      <c r="I199" s="14">
        <v>36</v>
      </c>
      <c r="J199" s="14">
        <v>0</v>
      </c>
      <c r="K199" s="11">
        <f t="shared" si="11"/>
        <v>2303</v>
      </c>
    </row>
    <row r="200" spans="1:11" x14ac:dyDescent="0.2">
      <c r="B200" s="15" t="s">
        <v>42</v>
      </c>
      <c r="C200" s="14">
        <v>770</v>
      </c>
      <c r="D200" s="14">
        <v>471</v>
      </c>
      <c r="E200" s="14">
        <v>862</v>
      </c>
      <c r="F200" s="14">
        <v>70</v>
      </c>
      <c r="G200" s="14">
        <v>177</v>
      </c>
      <c r="H200" s="14">
        <v>134</v>
      </c>
      <c r="I200" s="14">
        <v>61</v>
      </c>
      <c r="J200" s="14">
        <v>0</v>
      </c>
      <c r="K200" s="11">
        <f t="shared" si="11"/>
        <v>2545</v>
      </c>
    </row>
    <row r="201" spans="1:11" x14ac:dyDescent="0.2">
      <c r="B201" s="23" t="s">
        <v>116</v>
      </c>
      <c r="C201" s="24">
        <v>856</v>
      </c>
      <c r="D201" s="24">
        <v>515</v>
      </c>
      <c r="E201" s="24">
        <v>967</v>
      </c>
      <c r="F201" s="24">
        <v>89</v>
      </c>
      <c r="G201" s="24">
        <v>109</v>
      </c>
      <c r="H201" s="24">
        <v>193</v>
      </c>
      <c r="I201" s="24">
        <v>72</v>
      </c>
      <c r="J201" s="24">
        <v>0</v>
      </c>
      <c r="K201" s="11">
        <f t="shared" si="11"/>
        <v>2801</v>
      </c>
    </row>
    <row r="202" spans="1:11" x14ac:dyDescent="0.2">
      <c r="B202" s="23"/>
      <c r="C202" s="24"/>
      <c r="D202" s="24"/>
      <c r="E202" s="24"/>
      <c r="F202" s="24"/>
      <c r="G202" s="24"/>
      <c r="H202" s="24"/>
      <c r="I202" s="24"/>
      <c r="J202" s="24"/>
      <c r="K202" s="11"/>
    </row>
    <row r="205" spans="1:11" x14ac:dyDescent="0.2">
      <c r="A205" s="18" t="s">
        <v>95</v>
      </c>
    </row>
    <row r="206" spans="1:11" x14ac:dyDescent="0.2">
      <c r="A206" s="18" t="s">
        <v>94</v>
      </c>
      <c r="C206" s="4" t="s">
        <v>43</v>
      </c>
      <c r="D206" s="4" t="s">
        <v>44</v>
      </c>
      <c r="E206" s="4" t="s">
        <v>45</v>
      </c>
      <c r="F206" s="4" t="s">
        <v>46</v>
      </c>
      <c r="G206" s="4" t="s">
        <v>47</v>
      </c>
      <c r="H206" s="4" t="s">
        <v>48</v>
      </c>
      <c r="I206" s="4" t="s">
        <v>49</v>
      </c>
      <c r="J206" s="4" t="s">
        <v>50</v>
      </c>
      <c r="K206" s="4" t="s">
        <v>17</v>
      </c>
    </row>
    <row r="207" spans="1:11" x14ac:dyDescent="0.2">
      <c r="B207" s="16" t="s">
        <v>52</v>
      </c>
      <c r="C207" s="10">
        <f>SUM(C2+C31+C60+C89+C118+C147+C176)</f>
        <v>0</v>
      </c>
      <c r="D207" s="10">
        <f t="shared" ref="D207:K207" si="12">SUM(D2+D31+D60+D89+D118+D147+D176)</f>
        <v>0</v>
      </c>
      <c r="E207" s="10">
        <f t="shared" si="12"/>
        <v>0</v>
      </c>
      <c r="F207" s="10">
        <f t="shared" si="12"/>
        <v>0</v>
      </c>
      <c r="G207" s="10">
        <f t="shared" si="12"/>
        <v>0</v>
      </c>
      <c r="H207" s="10">
        <f t="shared" si="12"/>
        <v>0</v>
      </c>
      <c r="I207" s="10">
        <f t="shared" si="12"/>
        <v>0</v>
      </c>
      <c r="J207" s="10">
        <f t="shared" si="12"/>
        <v>0</v>
      </c>
      <c r="K207" s="11">
        <f t="shared" si="12"/>
        <v>0</v>
      </c>
    </row>
    <row r="208" spans="1:11" x14ac:dyDescent="0.2">
      <c r="B208" s="16" t="s">
        <v>53</v>
      </c>
      <c r="C208" s="10">
        <f t="shared" ref="C208:K208" si="13">SUM(C3+C32+C61+C90+C119+C148+C177)</f>
        <v>0</v>
      </c>
      <c r="D208" s="10">
        <f t="shared" si="13"/>
        <v>0</v>
      </c>
      <c r="E208" s="10">
        <f t="shared" si="13"/>
        <v>0</v>
      </c>
      <c r="F208" s="10">
        <f t="shared" si="13"/>
        <v>0</v>
      </c>
      <c r="G208" s="10">
        <f t="shared" si="13"/>
        <v>0</v>
      </c>
      <c r="H208" s="10">
        <f t="shared" si="13"/>
        <v>0</v>
      </c>
      <c r="I208" s="10">
        <f t="shared" si="13"/>
        <v>0</v>
      </c>
      <c r="J208" s="10">
        <f t="shared" si="13"/>
        <v>0</v>
      </c>
      <c r="K208" s="11">
        <f t="shared" si="13"/>
        <v>0</v>
      </c>
    </row>
    <row r="209" spans="2:11" x14ac:dyDescent="0.2">
      <c r="B209" s="16" t="s">
        <v>54</v>
      </c>
      <c r="C209" s="10">
        <f t="shared" ref="C209:K209" si="14">SUM(C4+C33+C62+C91+C120+C149+C178)</f>
        <v>0</v>
      </c>
      <c r="D209" s="10">
        <f t="shared" si="14"/>
        <v>0</v>
      </c>
      <c r="E209" s="10">
        <f t="shared" si="14"/>
        <v>0</v>
      </c>
      <c r="F209" s="10">
        <f t="shared" si="14"/>
        <v>0</v>
      </c>
      <c r="G209" s="10">
        <f t="shared" si="14"/>
        <v>0</v>
      </c>
      <c r="H209" s="10">
        <f t="shared" si="14"/>
        <v>0</v>
      </c>
      <c r="I209" s="10">
        <f t="shared" si="14"/>
        <v>0</v>
      </c>
      <c r="J209" s="10">
        <f t="shared" si="14"/>
        <v>0</v>
      </c>
      <c r="K209" s="11">
        <f t="shared" si="14"/>
        <v>0</v>
      </c>
    </row>
    <row r="210" spans="2:11" x14ac:dyDescent="0.2">
      <c r="B210" s="16" t="s">
        <v>55</v>
      </c>
      <c r="C210" s="10">
        <f t="shared" ref="C210:K210" si="15">SUM(C5+C34+C63+C92+C121+C150+C179)</f>
        <v>0</v>
      </c>
      <c r="D210" s="10">
        <f t="shared" si="15"/>
        <v>0</v>
      </c>
      <c r="E210" s="10">
        <f t="shared" si="15"/>
        <v>0</v>
      </c>
      <c r="F210" s="10">
        <f t="shared" si="15"/>
        <v>0</v>
      </c>
      <c r="G210" s="10">
        <f t="shared" si="15"/>
        <v>0</v>
      </c>
      <c r="H210" s="10">
        <f t="shared" si="15"/>
        <v>0</v>
      </c>
      <c r="I210" s="10">
        <f t="shared" si="15"/>
        <v>0</v>
      </c>
      <c r="J210" s="10">
        <f t="shared" si="15"/>
        <v>0</v>
      </c>
      <c r="K210" s="11">
        <f t="shared" si="15"/>
        <v>0</v>
      </c>
    </row>
    <row r="211" spans="2:11" x14ac:dyDescent="0.2">
      <c r="B211" s="16" t="s">
        <v>56</v>
      </c>
      <c r="C211" s="10">
        <f t="shared" ref="C211:K211" si="16">SUM(C6+C35+C64+C93+C122+C151+C180)</f>
        <v>0</v>
      </c>
      <c r="D211" s="10">
        <f t="shared" si="16"/>
        <v>0</v>
      </c>
      <c r="E211" s="10">
        <f t="shared" si="16"/>
        <v>0</v>
      </c>
      <c r="F211" s="10">
        <f t="shared" si="16"/>
        <v>0</v>
      </c>
      <c r="G211" s="10">
        <f t="shared" si="16"/>
        <v>0</v>
      </c>
      <c r="H211" s="10">
        <f t="shared" si="16"/>
        <v>0</v>
      </c>
      <c r="I211" s="10">
        <f t="shared" si="16"/>
        <v>0</v>
      </c>
      <c r="J211" s="10">
        <f t="shared" si="16"/>
        <v>0</v>
      </c>
      <c r="K211" s="11">
        <f t="shared" si="16"/>
        <v>0</v>
      </c>
    </row>
    <row r="212" spans="2:11" x14ac:dyDescent="0.2">
      <c r="B212" s="16" t="s">
        <v>57</v>
      </c>
      <c r="C212" s="10">
        <f t="shared" ref="C212:K212" si="17">SUM(C7+C36+C65+C94+C123+C152+C181)</f>
        <v>0</v>
      </c>
      <c r="D212" s="10">
        <f t="shared" si="17"/>
        <v>0</v>
      </c>
      <c r="E212" s="10">
        <f t="shared" si="17"/>
        <v>0</v>
      </c>
      <c r="F212" s="10">
        <f t="shared" si="17"/>
        <v>0</v>
      </c>
      <c r="G212" s="10">
        <f t="shared" si="17"/>
        <v>0</v>
      </c>
      <c r="H212" s="10">
        <f t="shared" si="17"/>
        <v>0</v>
      </c>
      <c r="I212" s="10">
        <f t="shared" si="17"/>
        <v>0</v>
      </c>
      <c r="J212" s="10">
        <f t="shared" si="17"/>
        <v>0</v>
      </c>
      <c r="K212" s="11">
        <f t="shared" si="17"/>
        <v>0</v>
      </c>
    </row>
    <row r="213" spans="2:11" x14ac:dyDescent="0.2">
      <c r="B213" s="16" t="s">
        <v>58</v>
      </c>
      <c r="C213" s="10">
        <f t="shared" ref="C213:K213" si="18">SUM(C8+C37+C66+C95+C124+C153+C182)</f>
        <v>0</v>
      </c>
      <c r="D213" s="10">
        <f t="shared" si="18"/>
        <v>0</v>
      </c>
      <c r="E213" s="10">
        <f t="shared" si="18"/>
        <v>0</v>
      </c>
      <c r="F213" s="10">
        <f t="shared" si="18"/>
        <v>0</v>
      </c>
      <c r="G213" s="10">
        <f t="shared" si="18"/>
        <v>0</v>
      </c>
      <c r="H213" s="10">
        <f t="shared" si="18"/>
        <v>0</v>
      </c>
      <c r="I213" s="10">
        <f t="shared" si="18"/>
        <v>0</v>
      </c>
      <c r="J213" s="10">
        <f t="shared" si="18"/>
        <v>0</v>
      </c>
      <c r="K213" s="11">
        <f t="shared" si="18"/>
        <v>0</v>
      </c>
    </row>
    <row r="214" spans="2:11" x14ac:dyDescent="0.2">
      <c r="B214" s="16" t="s">
        <v>59</v>
      </c>
      <c r="C214" s="10">
        <f t="shared" ref="C214:K214" si="19">SUM(C9+C38+C67+C96+C125+C154+C183)</f>
        <v>0</v>
      </c>
      <c r="D214" s="10">
        <f t="shared" si="19"/>
        <v>0</v>
      </c>
      <c r="E214" s="10">
        <f t="shared" si="19"/>
        <v>0</v>
      </c>
      <c r="F214" s="10">
        <f t="shared" si="19"/>
        <v>0</v>
      </c>
      <c r="G214" s="10">
        <f t="shared" si="19"/>
        <v>0</v>
      </c>
      <c r="H214" s="10">
        <f t="shared" si="19"/>
        <v>0</v>
      </c>
      <c r="I214" s="10">
        <f t="shared" si="19"/>
        <v>0</v>
      </c>
      <c r="J214" s="10">
        <f t="shared" si="19"/>
        <v>0</v>
      </c>
      <c r="K214" s="11">
        <f t="shared" si="19"/>
        <v>0</v>
      </c>
    </row>
    <row r="215" spans="2:11" x14ac:dyDescent="0.2">
      <c r="B215" s="16" t="s">
        <v>60</v>
      </c>
      <c r="C215" s="10">
        <f t="shared" ref="C215:K215" si="20">SUM(C10+C39+C68+C97+C126+C155+C184)</f>
        <v>0</v>
      </c>
      <c r="D215" s="10">
        <f t="shared" si="20"/>
        <v>0</v>
      </c>
      <c r="E215" s="10">
        <f t="shared" si="20"/>
        <v>0</v>
      </c>
      <c r="F215" s="10">
        <f t="shared" si="20"/>
        <v>0</v>
      </c>
      <c r="G215" s="10">
        <f t="shared" si="20"/>
        <v>0</v>
      </c>
      <c r="H215" s="10">
        <f t="shared" si="20"/>
        <v>0</v>
      </c>
      <c r="I215" s="10">
        <f t="shared" si="20"/>
        <v>0</v>
      </c>
      <c r="J215" s="10">
        <f t="shared" si="20"/>
        <v>0</v>
      </c>
      <c r="K215" s="11">
        <f t="shared" si="20"/>
        <v>0</v>
      </c>
    </row>
    <row r="216" spans="2:11" x14ac:dyDescent="0.2">
      <c r="B216" s="16" t="s">
        <v>61</v>
      </c>
      <c r="C216" s="10">
        <f t="shared" ref="C216:K216" si="21">SUM(C11+C40+C69+C98+C127+C156+C185)</f>
        <v>0</v>
      </c>
      <c r="D216" s="10">
        <f t="shared" si="21"/>
        <v>0</v>
      </c>
      <c r="E216" s="10">
        <f t="shared" si="21"/>
        <v>0</v>
      </c>
      <c r="F216" s="10">
        <f t="shared" si="21"/>
        <v>0</v>
      </c>
      <c r="G216" s="10">
        <f t="shared" si="21"/>
        <v>0</v>
      </c>
      <c r="H216" s="10">
        <f t="shared" si="21"/>
        <v>0</v>
      </c>
      <c r="I216" s="10">
        <f t="shared" si="21"/>
        <v>0</v>
      </c>
      <c r="J216" s="10">
        <f t="shared" si="21"/>
        <v>0</v>
      </c>
      <c r="K216" s="11">
        <f t="shared" si="21"/>
        <v>0</v>
      </c>
    </row>
    <row r="217" spans="2:11" x14ac:dyDescent="0.2">
      <c r="B217" s="16" t="s">
        <v>62</v>
      </c>
      <c r="C217" s="10">
        <f t="shared" ref="C217:K217" si="22">SUM(C12+C41+C70+C99+C128+C157+C186)</f>
        <v>0</v>
      </c>
      <c r="D217" s="10">
        <f t="shared" si="22"/>
        <v>0</v>
      </c>
      <c r="E217" s="10">
        <f t="shared" si="22"/>
        <v>0</v>
      </c>
      <c r="F217" s="10">
        <f t="shared" si="22"/>
        <v>0</v>
      </c>
      <c r="G217" s="10">
        <f t="shared" si="22"/>
        <v>0</v>
      </c>
      <c r="H217" s="10">
        <f t="shared" si="22"/>
        <v>0</v>
      </c>
      <c r="I217" s="10">
        <f t="shared" si="22"/>
        <v>0</v>
      </c>
      <c r="J217" s="10">
        <f t="shared" si="22"/>
        <v>0</v>
      </c>
      <c r="K217" s="11">
        <f t="shared" si="22"/>
        <v>0</v>
      </c>
    </row>
    <row r="218" spans="2:11" x14ac:dyDescent="0.2">
      <c r="B218" s="16" t="s">
        <v>63</v>
      </c>
      <c r="C218" s="10">
        <f t="shared" ref="C218:K218" si="23">SUM(C13+C42+C71+C100+C129+C158+C187)</f>
        <v>0</v>
      </c>
      <c r="D218" s="10">
        <f t="shared" si="23"/>
        <v>0</v>
      </c>
      <c r="E218" s="10">
        <f t="shared" si="23"/>
        <v>0</v>
      </c>
      <c r="F218" s="10">
        <f t="shared" si="23"/>
        <v>0</v>
      </c>
      <c r="G218" s="10">
        <f t="shared" si="23"/>
        <v>0</v>
      </c>
      <c r="H218" s="10">
        <f t="shared" si="23"/>
        <v>0</v>
      </c>
      <c r="I218" s="10">
        <f t="shared" si="23"/>
        <v>0</v>
      </c>
      <c r="J218" s="10">
        <f t="shared" si="23"/>
        <v>0</v>
      </c>
      <c r="K218" s="11">
        <f t="shared" si="23"/>
        <v>0</v>
      </c>
    </row>
    <row r="219" spans="2:11" x14ac:dyDescent="0.2">
      <c r="B219" s="16" t="s">
        <v>64</v>
      </c>
      <c r="C219" s="10">
        <f t="shared" ref="C219:K219" si="24">SUM(C14+C43+C72+C101+C130+C159+C188)</f>
        <v>0</v>
      </c>
      <c r="D219" s="10">
        <f t="shared" si="24"/>
        <v>0</v>
      </c>
      <c r="E219" s="10">
        <f t="shared" si="24"/>
        <v>0</v>
      </c>
      <c r="F219" s="10">
        <f t="shared" si="24"/>
        <v>0</v>
      </c>
      <c r="G219" s="10">
        <f t="shared" si="24"/>
        <v>0</v>
      </c>
      <c r="H219" s="10">
        <f t="shared" si="24"/>
        <v>0</v>
      </c>
      <c r="I219" s="10">
        <f t="shared" si="24"/>
        <v>0</v>
      </c>
      <c r="J219" s="10">
        <f t="shared" si="24"/>
        <v>0</v>
      </c>
      <c r="K219" s="11">
        <f t="shared" si="24"/>
        <v>0</v>
      </c>
    </row>
    <row r="220" spans="2:11" x14ac:dyDescent="0.2">
      <c r="B220" s="16" t="s">
        <v>65</v>
      </c>
      <c r="C220" s="10">
        <f t="shared" ref="C220:K220" si="25">SUM(C15+C44+C73+C102+C131+C160+C189)</f>
        <v>0</v>
      </c>
      <c r="D220" s="10">
        <f t="shared" si="25"/>
        <v>0</v>
      </c>
      <c r="E220" s="10">
        <f t="shared" si="25"/>
        <v>0</v>
      </c>
      <c r="F220" s="10">
        <f t="shared" si="25"/>
        <v>0</v>
      </c>
      <c r="G220" s="10">
        <f t="shared" si="25"/>
        <v>0</v>
      </c>
      <c r="H220" s="10">
        <f t="shared" si="25"/>
        <v>0</v>
      </c>
      <c r="I220" s="10">
        <f t="shared" si="25"/>
        <v>0</v>
      </c>
      <c r="J220" s="10">
        <f t="shared" si="25"/>
        <v>0</v>
      </c>
      <c r="K220" s="11">
        <f t="shared" si="25"/>
        <v>0</v>
      </c>
    </row>
    <row r="221" spans="2:11" x14ac:dyDescent="0.2">
      <c r="B221" s="16" t="s">
        <v>66</v>
      </c>
      <c r="C221" s="10">
        <f t="shared" ref="C221:K221" si="26">SUM(C16+C45+C74+C103+C132+C161+C190)</f>
        <v>0</v>
      </c>
      <c r="D221" s="10">
        <f t="shared" si="26"/>
        <v>0</v>
      </c>
      <c r="E221" s="10">
        <f t="shared" si="26"/>
        <v>0</v>
      </c>
      <c r="F221" s="10">
        <f t="shared" si="26"/>
        <v>0</v>
      </c>
      <c r="G221" s="10">
        <f t="shared" si="26"/>
        <v>0</v>
      </c>
      <c r="H221" s="10">
        <f t="shared" si="26"/>
        <v>0</v>
      </c>
      <c r="I221" s="10">
        <f t="shared" si="26"/>
        <v>0</v>
      </c>
      <c r="J221" s="10">
        <f t="shared" si="26"/>
        <v>0</v>
      </c>
      <c r="K221" s="11">
        <f t="shared" si="26"/>
        <v>0</v>
      </c>
    </row>
    <row r="222" spans="2:11" x14ac:dyDescent="0.2">
      <c r="B222" s="16" t="s">
        <v>67</v>
      </c>
      <c r="C222" s="10">
        <f t="shared" ref="C222:K222" si="27">SUM(C17+C46+C75+C104+C133+C162+C191)</f>
        <v>5460</v>
      </c>
      <c r="D222" s="10">
        <f t="shared" si="27"/>
        <v>2067</v>
      </c>
      <c r="E222" s="10">
        <f t="shared" si="27"/>
        <v>4491</v>
      </c>
      <c r="F222" s="10">
        <f t="shared" si="27"/>
        <v>553</v>
      </c>
      <c r="G222" s="10">
        <f t="shared" si="27"/>
        <v>1597</v>
      </c>
      <c r="H222" s="10">
        <f t="shared" si="27"/>
        <v>318</v>
      </c>
      <c r="I222" s="10">
        <f t="shared" si="27"/>
        <v>200</v>
      </c>
      <c r="J222" s="10">
        <f t="shared" si="27"/>
        <v>33</v>
      </c>
      <c r="K222" s="11">
        <f t="shared" si="27"/>
        <v>14719</v>
      </c>
    </row>
    <row r="223" spans="2:11" x14ac:dyDescent="0.2">
      <c r="B223" s="15" t="s">
        <v>68</v>
      </c>
      <c r="C223" s="10">
        <f t="shared" ref="C223:K223" si="28">SUM(C18+C47+C76+C105+C134+C163+C192)</f>
        <v>7968</v>
      </c>
      <c r="D223" s="10">
        <f t="shared" si="28"/>
        <v>3428</v>
      </c>
      <c r="E223" s="10">
        <f t="shared" si="28"/>
        <v>8460</v>
      </c>
      <c r="F223" s="10">
        <f t="shared" si="28"/>
        <v>1120</v>
      </c>
      <c r="G223" s="10">
        <f t="shared" si="28"/>
        <v>2649</v>
      </c>
      <c r="H223" s="10">
        <f t="shared" si="28"/>
        <v>466</v>
      </c>
      <c r="I223" s="10">
        <f t="shared" si="28"/>
        <v>560</v>
      </c>
      <c r="J223" s="10">
        <f t="shared" si="28"/>
        <v>84</v>
      </c>
      <c r="K223" s="11">
        <f t="shared" si="28"/>
        <v>24735</v>
      </c>
    </row>
    <row r="224" spans="2:11" x14ac:dyDescent="0.2">
      <c r="B224" s="15" t="s">
        <v>69</v>
      </c>
      <c r="C224" s="10">
        <f t="shared" ref="C224:K224" si="29">SUM(C19+C48+C77+C106+C135+C164+C193)</f>
        <v>9241</v>
      </c>
      <c r="D224" s="10">
        <f t="shared" si="29"/>
        <v>4412</v>
      </c>
      <c r="E224" s="10">
        <f t="shared" si="29"/>
        <v>10189</v>
      </c>
      <c r="F224" s="10">
        <f t="shared" si="29"/>
        <v>1349</v>
      </c>
      <c r="G224" s="10">
        <f t="shared" si="29"/>
        <v>2527</v>
      </c>
      <c r="H224" s="10">
        <f t="shared" si="29"/>
        <v>523</v>
      </c>
      <c r="I224" s="10">
        <f t="shared" si="29"/>
        <v>543</v>
      </c>
      <c r="J224" s="10">
        <f t="shared" si="29"/>
        <v>133</v>
      </c>
      <c r="K224" s="11">
        <f t="shared" si="29"/>
        <v>28917</v>
      </c>
    </row>
    <row r="225" spans="2:12" x14ac:dyDescent="0.2">
      <c r="B225" s="15" t="s">
        <v>70</v>
      </c>
      <c r="C225" s="10">
        <f t="shared" ref="C225:K225" si="30">SUM(C20+C49+C78+C107+C136+C165+C194)</f>
        <v>9945</v>
      </c>
      <c r="D225" s="10">
        <f t="shared" si="30"/>
        <v>5232</v>
      </c>
      <c r="E225" s="10">
        <f t="shared" si="30"/>
        <v>11699</v>
      </c>
      <c r="F225" s="10">
        <f t="shared" si="30"/>
        <v>1392</v>
      </c>
      <c r="G225" s="10">
        <f t="shared" si="30"/>
        <v>2656</v>
      </c>
      <c r="H225" s="10">
        <f t="shared" si="30"/>
        <v>650</v>
      </c>
      <c r="I225" s="10">
        <f t="shared" si="30"/>
        <v>917</v>
      </c>
      <c r="J225" s="10">
        <f t="shared" si="30"/>
        <v>141</v>
      </c>
      <c r="K225" s="11">
        <f t="shared" si="30"/>
        <v>32632</v>
      </c>
    </row>
    <row r="226" spans="2:12" x14ac:dyDescent="0.2">
      <c r="B226" s="15" t="s">
        <v>71</v>
      </c>
      <c r="C226" s="10">
        <f t="shared" ref="C226:K226" si="31">SUM(C21+C50+C79+C108+C137+C166+C195)</f>
        <v>10205</v>
      </c>
      <c r="D226" s="10">
        <f t="shared" si="31"/>
        <v>5541</v>
      </c>
      <c r="E226" s="10">
        <f t="shared" si="31"/>
        <v>12573</v>
      </c>
      <c r="F226" s="10">
        <f t="shared" si="31"/>
        <v>1361</v>
      </c>
      <c r="G226" s="10">
        <f t="shared" si="31"/>
        <v>3019</v>
      </c>
      <c r="H226" s="10">
        <f t="shared" si="31"/>
        <v>891</v>
      </c>
      <c r="I226" s="10">
        <f t="shared" si="31"/>
        <v>719</v>
      </c>
      <c r="J226" s="10">
        <f t="shared" si="31"/>
        <v>184</v>
      </c>
      <c r="K226" s="11">
        <f t="shared" si="31"/>
        <v>34493</v>
      </c>
    </row>
    <row r="227" spans="2:12" x14ac:dyDescent="0.2">
      <c r="B227" s="15" t="s">
        <v>72</v>
      </c>
      <c r="C227" s="10">
        <f t="shared" ref="C227:K227" si="32">SUM(C22+C51+C80+C109+C138+C167+C196)</f>
        <v>10520</v>
      </c>
      <c r="D227" s="10">
        <f t="shared" si="32"/>
        <v>5960</v>
      </c>
      <c r="E227" s="10">
        <f t="shared" si="32"/>
        <v>13514</v>
      </c>
      <c r="F227" s="10">
        <f t="shared" si="32"/>
        <v>1311</v>
      </c>
      <c r="G227" s="10">
        <f t="shared" si="32"/>
        <v>3269</v>
      </c>
      <c r="H227" s="10">
        <f t="shared" si="32"/>
        <v>1014</v>
      </c>
      <c r="I227" s="10">
        <f t="shared" si="32"/>
        <v>771</v>
      </c>
      <c r="J227" s="10">
        <f t="shared" si="32"/>
        <v>192</v>
      </c>
      <c r="K227" s="11">
        <f t="shared" si="32"/>
        <v>36551</v>
      </c>
    </row>
    <row r="228" spans="2:12" x14ac:dyDescent="0.2">
      <c r="B228" s="15" t="s">
        <v>73</v>
      </c>
      <c r="C228" s="10">
        <f t="shared" ref="C228:K228" si="33">SUM(C23+C52+C81+C110+C139+C168+C197)</f>
        <v>11436</v>
      </c>
      <c r="D228" s="10">
        <f t="shared" si="33"/>
        <v>6711</v>
      </c>
      <c r="E228" s="10">
        <f t="shared" si="33"/>
        <v>14423</v>
      </c>
      <c r="F228" s="10">
        <f t="shared" si="33"/>
        <v>1333</v>
      </c>
      <c r="G228" s="10">
        <f t="shared" si="33"/>
        <v>3446</v>
      </c>
      <c r="H228" s="10">
        <f t="shared" si="33"/>
        <v>1141</v>
      </c>
      <c r="I228" s="10">
        <f t="shared" si="33"/>
        <v>809</v>
      </c>
      <c r="J228" s="10">
        <f t="shared" si="33"/>
        <v>219</v>
      </c>
      <c r="K228" s="11">
        <f t="shared" si="33"/>
        <v>39518</v>
      </c>
    </row>
    <row r="229" spans="2:12" x14ac:dyDescent="0.2">
      <c r="B229" s="15" t="s">
        <v>74</v>
      </c>
      <c r="C229" s="10">
        <f t="shared" ref="C229:K229" si="34">SUM(C24+C53+C82+C111+C140+C169+C198)</f>
        <v>12744</v>
      </c>
      <c r="D229" s="10">
        <f t="shared" si="34"/>
        <v>7135</v>
      </c>
      <c r="E229" s="10">
        <f t="shared" si="34"/>
        <v>15488</v>
      </c>
      <c r="F229" s="10">
        <f t="shared" si="34"/>
        <v>1243</v>
      </c>
      <c r="G229" s="10">
        <f t="shared" si="34"/>
        <v>3849</v>
      </c>
      <c r="H229" s="10">
        <f t="shared" si="34"/>
        <v>1292</v>
      </c>
      <c r="I229" s="10">
        <f t="shared" si="34"/>
        <v>731</v>
      </c>
      <c r="J229" s="10">
        <f t="shared" si="34"/>
        <v>240</v>
      </c>
      <c r="K229" s="11">
        <f t="shared" si="34"/>
        <v>42722</v>
      </c>
    </row>
    <row r="230" spans="2:12" x14ac:dyDescent="0.2">
      <c r="B230" s="15" t="s">
        <v>75</v>
      </c>
      <c r="C230" s="10">
        <f t="shared" ref="C230:K230" si="35">SUM(C25+C54+C83+C112+C141+C170+C199)</f>
        <v>13609</v>
      </c>
      <c r="D230" s="10">
        <f t="shared" si="35"/>
        <v>7264</v>
      </c>
      <c r="E230" s="10">
        <f t="shared" si="35"/>
        <v>16826</v>
      </c>
      <c r="F230" s="10">
        <f t="shared" si="35"/>
        <v>1214</v>
      </c>
      <c r="G230" s="10">
        <f t="shared" si="35"/>
        <v>4710</v>
      </c>
      <c r="H230" s="10">
        <f t="shared" si="35"/>
        <v>1346</v>
      </c>
      <c r="I230" s="10">
        <f t="shared" si="35"/>
        <v>784</v>
      </c>
      <c r="J230" s="10">
        <f t="shared" si="35"/>
        <v>265</v>
      </c>
      <c r="K230" s="11">
        <f t="shared" si="35"/>
        <v>46018</v>
      </c>
    </row>
    <row r="231" spans="2:12" x14ac:dyDescent="0.2">
      <c r="B231" s="15" t="s">
        <v>42</v>
      </c>
      <c r="C231" s="10">
        <f>SUM(C26+C55+C84+C113+C142+C171+C200)</f>
        <v>14420</v>
      </c>
      <c r="D231" s="10">
        <f t="shared" ref="C231:K232" si="36">SUM(D26+D55+D84+D113+D142+D171+D200)</f>
        <v>8072</v>
      </c>
      <c r="E231" s="10">
        <f t="shared" si="36"/>
        <v>16557</v>
      </c>
      <c r="F231" s="10">
        <f t="shared" si="36"/>
        <v>1318</v>
      </c>
      <c r="G231" s="10">
        <f t="shared" si="36"/>
        <v>4822</v>
      </c>
      <c r="H231" s="10">
        <f t="shared" si="36"/>
        <v>2134</v>
      </c>
      <c r="I231" s="10">
        <f t="shared" si="36"/>
        <v>821</v>
      </c>
      <c r="J231" s="10">
        <f t="shared" si="36"/>
        <v>313</v>
      </c>
      <c r="K231" s="11">
        <f t="shared" si="36"/>
        <v>48457</v>
      </c>
    </row>
    <row r="232" spans="2:12" x14ac:dyDescent="0.2">
      <c r="B232" s="23" t="s">
        <v>116</v>
      </c>
      <c r="C232" s="10">
        <f t="shared" si="36"/>
        <v>15430</v>
      </c>
      <c r="D232" s="10">
        <f t="shared" si="36"/>
        <v>8666</v>
      </c>
      <c r="E232" s="10">
        <f t="shared" si="36"/>
        <v>17701</v>
      </c>
      <c r="F232" s="10">
        <f t="shared" si="36"/>
        <v>1652</v>
      </c>
      <c r="G232" s="10">
        <f t="shared" si="36"/>
        <v>5620</v>
      </c>
      <c r="H232" s="10">
        <f t="shared" si="36"/>
        <v>2168</v>
      </c>
      <c r="I232" s="10">
        <f t="shared" si="36"/>
        <v>1001</v>
      </c>
      <c r="J232" s="10">
        <f t="shared" si="36"/>
        <v>280</v>
      </c>
      <c r="K232" s="11">
        <f t="shared" si="36"/>
        <v>52518</v>
      </c>
      <c r="L232" s="29"/>
    </row>
    <row r="233" spans="2:12" x14ac:dyDescent="0.2">
      <c r="K233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opLeftCell="A121" workbookViewId="0">
      <selection activeCell="L144" sqref="L144"/>
    </sheetView>
  </sheetViews>
  <sheetFormatPr defaultColWidth="10.42578125" defaultRowHeight="14.25" x14ac:dyDescent="0.2"/>
  <cols>
    <col min="1" max="1" width="10.42578125" style="20"/>
    <col min="2" max="2" width="10.42578125" style="21"/>
    <col min="3" max="16384" width="10.42578125" style="20"/>
  </cols>
  <sheetData>
    <row r="1" spans="1:11" s="3" customFormat="1" ht="12.75" x14ac:dyDescent="0.2">
      <c r="A1" s="12" t="s">
        <v>102</v>
      </c>
      <c r="B1" s="19"/>
      <c r="C1" s="4" t="s">
        <v>43</v>
      </c>
      <c r="D1" s="4" t="s">
        <v>44</v>
      </c>
      <c r="E1" s="4" t="s">
        <v>45</v>
      </c>
      <c r="F1" s="4" t="s">
        <v>46</v>
      </c>
      <c r="G1" s="4" t="s">
        <v>47</v>
      </c>
      <c r="H1" s="4" t="s">
        <v>48</v>
      </c>
      <c r="I1" s="4" t="s">
        <v>49</v>
      </c>
      <c r="J1" s="4" t="s">
        <v>50</v>
      </c>
      <c r="K1" s="4" t="s">
        <v>17</v>
      </c>
    </row>
    <row r="2" spans="1:11" s="3" customFormat="1" ht="12.75" x14ac:dyDescent="0.2">
      <c r="A2" s="12" t="s">
        <v>103</v>
      </c>
      <c r="B2" s="16" t="s">
        <v>52</v>
      </c>
      <c r="C2" s="10">
        <v>0</v>
      </c>
      <c r="D2" s="10">
        <v>0</v>
      </c>
      <c r="E2" s="10">
        <v>0</v>
      </c>
      <c r="F2" s="10">
        <v>0</v>
      </c>
      <c r="G2" s="10">
        <v>0</v>
      </c>
      <c r="H2" s="10">
        <v>0</v>
      </c>
      <c r="I2" s="10">
        <v>0</v>
      </c>
      <c r="J2" s="10">
        <v>0</v>
      </c>
      <c r="K2" s="11">
        <f>SUM(C2:J3)</f>
        <v>0</v>
      </c>
    </row>
    <row r="3" spans="1:11" s="3" customFormat="1" ht="12.75" x14ac:dyDescent="0.2">
      <c r="A3" s="3" t="s">
        <v>104</v>
      </c>
      <c r="B3" s="16" t="s">
        <v>53</v>
      </c>
      <c r="C3" s="10">
        <v>0</v>
      </c>
      <c r="D3" s="10">
        <v>0</v>
      </c>
      <c r="E3" s="10">
        <v>0</v>
      </c>
      <c r="F3" s="10">
        <v>0</v>
      </c>
      <c r="G3" s="10">
        <v>0</v>
      </c>
      <c r="H3" s="10">
        <v>0</v>
      </c>
      <c r="I3" s="10">
        <v>0</v>
      </c>
      <c r="J3" s="10">
        <v>0</v>
      </c>
      <c r="K3" s="11">
        <f t="shared" ref="K3:K15" si="0">SUM(C3:J4)</f>
        <v>0</v>
      </c>
    </row>
    <row r="4" spans="1:11" s="3" customFormat="1" ht="12.75" x14ac:dyDescent="0.2">
      <c r="B4" s="16" t="s">
        <v>54</v>
      </c>
      <c r="C4" s="10">
        <v>0</v>
      </c>
      <c r="D4" s="10">
        <v>0</v>
      </c>
      <c r="E4" s="10">
        <v>0</v>
      </c>
      <c r="F4" s="10">
        <v>0</v>
      </c>
      <c r="G4" s="10">
        <v>0</v>
      </c>
      <c r="H4" s="10">
        <v>0</v>
      </c>
      <c r="I4" s="10">
        <v>0</v>
      </c>
      <c r="J4" s="10">
        <v>0</v>
      </c>
      <c r="K4" s="11">
        <f t="shared" si="0"/>
        <v>0</v>
      </c>
    </row>
    <row r="5" spans="1:11" s="3" customFormat="1" ht="12.75" x14ac:dyDescent="0.2">
      <c r="B5" s="16" t="s">
        <v>55</v>
      </c>
      <c r="C5" s="10">
        <v>0</v>
      </c>
      <c r="D5" s="10">
        <v>0</v>
      </c>
      <c r="E5" s="10">
        <v>0</v>
      </c>
      <c r="F5" s="10">
        <v>0</v>
      </c>
      <c r="G5" s="10">
        <v>0</v>
      </c>
      <c r="H5" s="10">
        <v>0</v>
      </c>
      <c r="I5" s="10">
        <v>0</v>
      </c>
      <c r="J5" s="10">
        <v>0</v>
      </c>
      <c r="K5" s="11">
        <f t="shared" si="0"/>
        <v>0</v>
      </c>
    </row>
    <row r="6" spans="1:11" s="3" customFormat="1" ht="12.75" x14ac:dyDescent="0.2">
      <c r="B6" s="16" t="s">
        <v>56</v>
      </c>
      <c r="C6" s="10">
        <v>0</v>
      </c>
      <c r="D6" s="10">
        <v>0</v>
      </c>
      <c r="E6" s="10">
        <v>0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1">
        <f t="shared" si="0"/>
        <v>0</v>
      </c>
    </row>
    <row r="7" spans="1:11" s="3" customFormat="1" ht="12.75" x14ac:dyDescent="0.2">
      <c r="B7" s="16" t="s">
        <v>57</v>
      </c>
      <c r="C7" s="10">
        <v>0</v>
      </c>
      <c r="D7" s="10">
        <v>0</v>
      </c>
      <c r="E7" s="10">
        <v>0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1">
        <f t="shared" si="0"/>
        <v>0</v>
      </c>
    </row>
    <row r="8" spans="1:11" s="3" customFormat="1" ht="12.75" x14ac:dyDescent="0.2">
      <c r="B8" s="16" t="s">
        <v>58</v>
      </c>
      <c r="C8" s="10">
        <v>0</v>
      </c>
      <c r="D8" s="10">
        <v>0</v>
      </c>
      <c r="E8" s="10">
        <v>0</v>
      </c>
      <c r="F8" s="10">
        <v>0</v>
      </c>
      <c r="G8" s="10">
        <v>0</v>
      </c>
      <c r="H8" s="10">
        <v>0</v>
      </c>
      <c r="I8" s="10">
        <v>0</v>
      </c>
      <c r="J8" s="10">
        <v>0</v>
      </c>
      <c r="K8" s="11">
        <f t="shared" si="0"/>
        <v>0</v>
      </c>
    </row>
    <row r="9" spans="1:11" s="3" customFormat="1" ht="12.75" x14ac:dyDescent="0.2">
      <c r="B9" s="16" t="s">
        <v>59</v>
      </c>
      <c r="C9" s="10">
        <v>0</v>
      </c>
      <c r="D9" s="10">
        <v>0</v>
      </c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  <c r="K9" s="11">
        <f t="shared" si="0"/>
        <v>0</v>
      </c>
    </row>
    <row r="10" spans="1:11" s="3" customFormat="1" ht="12.75" x14ac:dyDescent="0.2">
      <c r="B10" s="16" t="s">
        <v>60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10">
        <v>0</v>
      </c>
      <c r="K10" s="11">
        <f t="shared" si="0"/>
        <v>0</v>
      </c>
    </row>
    <row r="11" spans="1:11" s="3" customFormat="1" ht="12.75" x14ac:dyDescent="0.2">
      <c r="B11" s="16" t="s">
        <v>61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1">
        <f t="shared" si="0"/>
        <v>0</v>
      </c>
    </row>
    <row r="12" spans="1:11" s="3" customFormat="1" ht="12.75" x14ac:dyDescent="0.2">
      <c r="B12" s="16" t="s">
        <v>62</v>
      </c>
      <c r="C12" s="10">
        <v>0</v>
      </c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1">
        <f t="shared" si="0"/>
        <v>0</v>
      </c>
    </row>
    <row r="13" spans="1:11" s="3" customFormat="1" ht="12.75" x14ac:dyDescent="0.2">
      <c r="B13" s="16" t="s">
        <v>63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1">
        <f t="shared" si="0"/>
        <v>0</v>
      </c>
    </row>
    <row r="14" spans="1:11" s="3" customFormat="1" ht="12.75" x14ac:dyDescent="0.2">
      <c r="B14" s="16" t="s">
        <v>64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1">
        <f t="shared" si="0"/>
        <v>0</v>
      </c>
    </row>
    <row r="15" spans="1:11" s="3" customFormat="1" ht="12.75" x14ac:dyDescent="0.2">
      <c r="B15" s="16" t="s">
        <v>65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1">
        <f t="shared" si="0"/>
        <v>0</v>
      </c>
    </row>
    <row r="16" spans="1:11" s="3" customFormat="1" ht="12.75" x14ac:dyDescent="0.2">
      <c r="B16" s="16" t="s">
        <v>66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1">
        <f>SUM(C16:J16)</f>
        <v>0</v>
      </c>
    </row>
    <row r="17" spans="1:11" s="3" customFormat="1" ht="12.75" x14ac:dyDescent="0.2">
      <c r="B17" s="15" t="s">
        <v>67</v>
      </c>
      <c r="C17" s="13">
        <v>428</v>
      </c>
      <c r="D17" s="13">
        <v>268</v>
      </c>
      <c r="E17" s="13">
        <v>226</v>
      </c>
      <c r="F17" s="13">
        <v>42</v>
      </c>
      <c r="G17" s="13">
        <v>153</v>
      </c>
      <c r="H17" s="13">
        <v>25</v>
      </c>
      <c r="I17" s="13">
        <v>18</v>
      </c>
      <c r="J17" s="13">
        <v>24</v>
      </c>
      <c r="K17" s="11">
        <f>SUM(C17:J17)</f>
        <v>1184</v>
      </c>
    </row>
    <row r="18" spans="1:11" s="3" customFormat="1" ht="12.75" x14ac:dyDescent="0.2">
      <c r="B18" s="15" t="s">
        <v>68</v>
      </c>
      <c r="C18" s="13">
        <v>7730</v>
      </c>
      <c r="D18" s="13">
        <v>3897</v>
      </c>
      <c r="E18" s="13">
        <v>4068</v>
      </c>
      <c r="F18" s="13">
        <v>608</v>
      </c>
      <c r="G18" s="13">
        <v>2242</v>
      </c>
      <c r="H18" s="13">
        <v>272</v>
      </c>
      <c r="I18" s="13">
        <v>296</v>
      </c>
      <c r="J18" s="13">
        <v>133</v>
      </c>
      <c r="K18" s="11">
        <f>SUM(C18:J18)</f>
        <v>19246</v>
      </c>
    </row>
    <row r="19" spans="1:11" s="3" customFormat="1" ht="12.75" x14ac:dyDescent="0.2">
      <c r="B19" s="15" t="s">
        <v>69</v>
      </c>
      <c r="C19" s="13">
        <v>10784</v>
      </c>
      <c r="D19" s="13">
        <v>5270</v>
      </c>
      <c r="E19" s="13">
        <v>5310</v>
      </c>
      <c r="F19" s="13">
        <v>845</v>
      </c>
      <c r="G19" s="13">
        <v>2924</v>
      </c>
      <c r="H19" s="13">
        <v>492</v>
      </c>
      <c r="I19" s="13">
        <v>453</v>
      </c>
      <c r="J19" s="13">
        <v>187</v>
      </c>
      <c r="K19" s="11">
        <f t="shared" ref="K19:K27" si="1">SUM(C19:J19)</f>
        <v>26265</v>
      </c>
    </row>
    <row r="20" spans="1:11" s="3" customFormat="1" ht="12.75" x14ac:dyDescent="0.2">
      <c r="B20" s="15" t="s">
        <v>70</v>
      </c>
      <c r="C20" s="13">
        <v>12773</v>
      </c>
      <c r="D20" s="13">
        <v>5793</v>
      </c>
      <c r="E20" s="13">
        <v>6108</v>
      </c>
      <c r="F20" s="13">
        <v>870</v>
      </c>
      <c r="G20" s="13">
        <v>3446</v>
      </c>
      <c r="H20" s="13">
        <v>658</v>
      </c>
      <c r="I20" s="13">
        <v>543</v>
      </c>
      <c r="J20" s="13">
        <v>171</v>
      </c>
      <c r="K20" s="11">
        <f t="shared" si="1"/>
        <v>30362</v>
      </c>
    </row>
    <row r="21" spans="1:11" s="3" customFormat="1" ht="12.75" x14ac:dyDescent="0.2">
      <c r="B21" s="15" t="s">
        <v>71</v>
      </c>
      <c r="C21" s="13">
        <v>14619</v>
      </c>
      <c r="D21" s="13">
        <v>6609</v>
      </c>
      <c r="E21" s="13">
        <v>7338</v>
      </c>
      <c r="F21" s="13">
        <v>1020</v>
      </c>
      <c r="G21" s="13">
        <v>4462</v>
      </c>
      <c r="H21" s="13">
        <v>842</v>
      </c>
      <c r="I21" s="13">
        <v>645</v>
      </c>
      <c r="J21" s="13">
        <v>252</v>
      </c>
      <c r="K21" s="11">
        <f t="shared" si="1"/>
        <v>35787</v>
      </c>
    </row>
    <row r="22" spans="1:11" s="3" customFormat="1" ht="12.75" x14ac:dyDescent="0.2">
      <c r="B22" s="15" t="s">
        <v>72</v>
      </c>
      <c r="C22" s="13">
        <v>16851</v>
      </c>
      <c r="D22" s="13">
        <v>7369</v>
      </c>
      <c r="E22" s="13">
        <v>8447</v>
      </c>
      <c r="F22" s="13">
        <v>1154</v>
      </c>
      <c r="G22" s="13">
        <v>5219</v>
      </c>
      <c r="H22" s="13">
        <v>905</v>
      </c>
      <c r="I22" s="13">
        <v>737</v>
      </c>
      <c r="J22" s="13">
        <v>246</v>
      </c>
      <c r="K22" s="11">
        <f t="shared" si="1"/>
        <v>40928</v>
      </c>
    </row>
    <row r="23" spans="1:11" s="3" customFormat="1" ht="12.75" x14ac:dyDescent="0.2">
      <c r="B23" s="15" t="s">
        <v>73</v>
      </c>
      <c r="C23" s="13">
        <v>18876</v>
      </c>
      <c r="D23" s="13">
        <v>8347</v>
      </c>
      <c r="E23" s="13">
        <v>10482</v>
      </c>
      <c r="F23" s="13">
        <v>1250</v>
      </c>
      <c r="G23" s="13">
        <v>6459</v>
      </c>
      <c r="H23" s="13">
        <v>1191</v>
      </c>
      <c r="I23" s="13">
        <v>1140</v>
      </c>
      <c r="J23" s="13">
        <v>230</v>
      </c>
      <c r="K23" s="11">
        <f t="shared" si="1"/>
        <v>47975</v>
      </c>
    </row>
    <row r="24" spans="1:11" s="3" customFormat="1" ht="12.75" x14ac:dyDescent="0.2">
      <c r="B24" s="15" t="s">
        <v>74</v>
      </c>
      <c r="C24" s="13">
        <v>19803</v>
      </c>
      <c r="D24" s="13">
        <v>9751</v>
      </c>
      <c r="E24" s="13">
        <v>12084</v>
      </c>
      <c r="F24" s="13">
        <v>1383</v>
      </c>
      <c r="G24" s="13">
        <v>6981</v>
      </c>
      <c r="H24" s="13">
        <v>1409</v>
      </c>
      <c r="I24" s="13">
        <v>1217</v>
      </c>
      <c r="J24" s="13">
        <v>332</v>
      </c>
      <c r="K24" s="11">
        <f t="shared" si="1"/>
        <v>52960</v>
      </c>
    </row>
    <row r="25" spans="1:11" s="3" customFormat="1" ht="12.75" x14ac:dyDescent="0.2">
      <c r="B25" s="15" t="s">
        <v>75</v>
      </c>
      <c r="C25" s="13">
        <v>20462</v>
      </c>
      <c r="D25" s="13">
        <v>10225</v>
      </c>
      <c r="E25" s="13">
        <v>13609</v>
      </c>
      <c r="F25" s="13">
        <v>1369</v>
      </c>
      <c r="G25" s="13">
        <v>7605</v>
      </c>
      <c r="H25" s="13">
        <v>1357</v>
      </c>
      <c r="I25" s="13">
        <v>1293</v>
      </c>
      <c r="J25" s="13">
        <v>394</v>
      </c>
      <c r="K25" s="11">
        <f t="shared" si="1"/>
        <v>56314</v>
      </c>
    </row>
    <row r="26" spans="1:11" s="3" customFormat="1" ht="12.75" x14ac:dyDescent="0.2">
      <c r="B26" s="15" t="s">
        <v>42</v>
      </c>
      <c r="C26" s="13">
        <v>21114</v>
      </c>
      <c r="D26" s="13">
        <v>11113</v>
      </c>
      <c r="E26" s="13">
        <v>13574</v>
      </c>
      <c r="F26" s="13">
        <v>1337</v>
      </c>
      <c r="G26" s="13">
        <v>7591</v>
      </c>
      <c r="H26" s="13">
        <v>1119</v>
      </c>
      <c r="I26" s="13">
        <v>1566</v>
      </c>
      <c r="J26" s="13">
        <v>513</v>
      </c>
      <c r="K26" s="11">
        <f t="shared" si="1"/>
        <v>57927</v>
      </c>
    </row>
    <row r="27" spans="1:11" s="3" customFormat="1" ht="12.75" x14ac:dyDescent="0.2">
      <c r="B27" s="23" t="s">
        <v>116</v>
      </c>
      <c r="C27" s="22">
        <v>21664</v>
      </c>
      <c r="D27" s="22">
        <v>11901</v>
      </c>
      <c r="E27" s="22">
        <v>14298</v>
      </c>
      <c r="F27" s="22">
        <v>1543</v>
      </c>
      <c r="G27" s="22">
        <v>7191</v>
      </c>
      <c r="H27" s="22">
        <v>1233</v>
      </c>
      <c r="I27" s="22">
        <v>1712</v>
      </c>
      <c r="J27" s="22">
        <v>690</v>
      </c>
      <c r="K27" s="11">
        <f t="shared" si="1"/>
        <v>60232</v>
      </c>
    </row>
    <row r="28" spans="1:11" s="3" customFormat="1" ht="12.75" x14ac:dyDescent="0.2">
      <c r="B28" s="23"/>
      <c r="C28" s="22"/>
      <c r="D28" s="22"/>
      <c r="E28" s="22"/>
      <c r="F28" s="22"/>
      <c r="G28" s="22"/>
      <c r="H28" s="22"/>
      <c r="I28" s="22"/>
      <c r="J28" s="22"/>
      <c r="K28" s="11"/>
    </row>
    <row r="29" spans="1:11" s="3" customFormat="1" ht="12.75" x14ac:dyDescent="0.2">
      <c r="B29" s="19"/>
    </row>
    <row r="30" spans="1:11" s="3" customFormat="1" ht="12.75" x14ac:dyDescent="0.2">
      <c r="B30" s="19"/>
    </row>
    <row r="31" spans="1:11" s="3" customFormat="1" ht="12.75" x14ac:dyDescent="0.2">
      <c r="A31" s="12" t="s">
        <v>105</v>
      </c>
      <c r="B31" s="16" t="s">
        <v>52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1">
        <f>SUM(C31:J32)</f>
        <v>0</v>
      </c>
    </row>
    <row r="32" spans="1:11" s="3" customFormat="1" ht="12.75" x14ac:dyDescent="0.2">
      <c r="A32" s="3" t="s">
        <v>106</v>
      </c>
      <c r="B32" s="16" t="s">
        <v>53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0</v>
      </c>
      <c r="J32" s="10">
        <v>0</v>
      </c>
      <c r="K32" s="11">
        <f t="shared" ref="K32:K44" si="2">SUM(C32:J33)</f>
        <v>0</v>
      </c>
    </row>
    <row r="33" spans="2:11" s="3" customFormat="1" ht="12.75" x14ac:dyDescent="0.2">
      <c r="B33" s="16" t="s">
        <v>54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1">
        <f t="shared" si="2"/>
        <v>0</v>
      </c>
    </row>
    <row r="34" spans="2:11" s="3" customFormat="1" ht="12.75" x14ac:dyDescent="0.2">
      <c r="B34" s="16" t="s">
        <v>55</v>
      </c>
      <c r="C34" s="10">
        <v>0</v>
      </c>
      <c r="D34" s="10">
        <v>0</v>
      </c>
      <c r="E34" s="10">
        <v>0</v>
      </c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1">
        <f t="shared" si="2"/>
        <v>0</v>
      </c>
    </row>
    <row r="35" spans="2:11" s="3" customFormat="1" ht="12.75" x14ac:dyDescent="0.2">
      <c r="B35" s="16" t="s">
        <v>56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1">
        <f t="shared" si="2"/>
        <v>0</v>
      </c>
    </row>
    <row r="36" spans="2:11" s="3" customFormat="1" ht="12.75" x14ac:dyDescent="0.2">
      <c r="B36" s="16" t="s">
        <v>57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1">
        <f t="shared" si="2"/>
        <v>0</v>
      </c>
    </row>
    <row r="37" spans="2:11" s="3" customFormat="1" ht="12.75" x14ac:dyDescent="0.2">
      <c r="B37" s="16" t="s">
        <v>58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0</v>
      </c>
      <c r="K37" s="11">
        <f t="shared" si="2"/>
        <v>0</v>
      </c>
    </row>
    <row r="38" spans="2:11" s="3" customFormat="1" ht="12.75" x14ac:dyDescent="0.2">
      <c r="B38" s="16" t="s">
        <v>59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  <c r="H38" s="10">
        <v>0</v>
      </c>
      <c r="I38" s="10">
        <v>0</v>
      </c>
      <c r="J38" s="10">
        <v>0</v>
      </c>
      <c r="K38" s="11">
        <f t="shared" si="2"/>
        <v>0</v>
      </c>
    </row>
    <row r="39" spans="2:11" s="3" customFormat="1" ht="12.75" x14ac:dyDescent="0.2">
      <c r="B39" s="16" t="s">
        <v>60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  <c r="H39" s="10">
        <v>0</v>
      </c>
      <c r="I39" s="10">
        <v>0</v>
      </c>
      <c r="J39" s="10">
        <v>0</v>
      </c>
      <c r="K39" s="11">
        <f t="shared" si="2"/>
        <v>0</v>
      </c>
    </row>
    <row r="40" spans="2:11" s="3" customFormat="1" ht="12.75" x14ac:dyDescent="0.2">
      <c r="B40" s="16" t="s">
        <v>61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  <c r="H40" s="10">
        <v>0</v>
      </c>
      <c r="I40" s="10">
        <v>0</v>
      </c>
      <c r="J40" s="10">
        <v>0</v>
      </c>
      <c r="K40" s="11">
        <f t="shared" si="2"/>
        <v>0</v>
      </c>
    </row>
    <row r="41" spans="2:11" s="3" customFormat="1" ht="12.75" x14ac:dyDescent="0.2">
      <c r="B41" s="16" t="s">
        <v>62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1">
        <f t="shared" si="2"/>
        <v>0</v>
      </c>
    </row>
    <row r="42" spans="2:11" s="3" customFormat="1" ht="12.75" x14ac:dyDescent="0.2">
      <c r="B42" s="16" t="s">
        <v>63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1">
        <f t="shared" si="2"/>
        <v>0</v>
      </c>
    </row>
    <row r="43" spans="2:11" s="3" customFormat="1" ht="12.75" x14ac:dyDescent="0.2">
      <c r="B43" s="16" t="s">
        <v>64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1">
        <f t="shared" si="2"/>
        <v>0</v>
      </c>
    </row>
    <row r="44" spans="2:11" s="3" customFormat="1" ht="12.75" x14ac:dyDescent="0.2">
      <c r="B44" s="16" t="s">
        <v>65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  <c r="H44" s="10">
        <v>0</v>
      </c>
      <c r="I44" s="10">
        <v>0</v>
      </c>
      <c r="J44" s="10">
        <v>0</v>
      </c>
      <c r="K44" s="11">
        <f t="shared" si="2"/>
        <v>0</v>
      </c>
    </row>
    <row r="45" spans="2:11" s="3" customFormat="1" ht="12.75" x14ac:dyDescent="0.2">
      <c r="B45" s="16" t="s">
        <v>66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1">
        <f>SUM(C45:J45)</f>
        <v>0</v>
      </c>
    </row>
    <row r="46" spans="2:11" s="3" customFormat="1" ht="12.75" x14ac:dyDescent="0.2">
      <c r="B46" s="16" t="s">
        <v>67</v>
      </c>
      <c r="C46" s="14">
        <v>359</v>
      </c>
      <c r="D46" s="14">
        <v>222</v>
      </c>
      <c r="E46" s="14">
        <v>218</v>
      </c>
      <c r="F46" s="14">
        <v>51</v>
      </c>
      <c r="G46" s="14">
        <v>141</v>
      </c>
      <c r="H46" s="14">
        <v>25</v>
      </c>
      <c r="I46" s="14">
        <v>12</v>
      </c>
      <c r="J46" s="14">
        <v>15</v>
      </c>
      <c r="K46" s="11">
        <f>SUM(C46:J46)</f>
        <v>1043</v>
      </c>
    </row>
    <row r="47" spans="2:11" s="3" customFormat="1" ht="12.75" x14ac:dyDescent="0.2">
      <c r="B47" s="16" t="s">
        <v>68</v>
      </c>
      <c r="C47" s="13">
        <v>6686</v>
      </c>
      <c r="D47" s="13">
        <v>3362</v>
      </c>
      <c r="E47" s="13">
        <v>3799</v>
      </c>
      <c r="F47" s="14">
        <v>647</v>
      </c>
      <c r="G47" s="13">
        <v>2561</v>
      </c>
      <c r="H47" s="14">
        <v>454</v>
      </c>
      <c r="I47" s="14">
        <v>176</v>
      </c>
      <c r="J47" s="14">
        <v>147</v>
      </c>
      <c r="K47" s="11">
        <f>SUM(C47:J47)</f>
        <v>17832</v>
      </c>
    </row>
    <row r="48" spans="2:11" s="3" customFormat="1" ht="12.75" x14ac:dyDescent="0.2">
      <c r="B48" s="16" t="s">
        <v>69</v>
      </c>
      <c r="C48" s="13">
        <v>9566</v>
      </c>
      <c r="D48" s="13">
        <v>4485</v>
      </c>
      <c r="E48" s="13">
        <v>4935</v>
      </c>
      <c r="F48" s="14">
        <v>828</v>
      </c>
      <c r="G48" s="13">
        <v>3218</v>
      </c>
      <c r="H48" s="14">
        <v>771</v>
      </c>
      <c r="I48" s="14">
        <v>322</v>
      </c>
      <c r="J48" s="14">
        <v>150</v>
      </c>
      <c r="K48" s="11">
        <f t="shared" ref="K48:K56" si="3">SUM(C48:J48)</f>
        <v>24275</v>
      </c>
    </row>
    <row r="49" spans="1:11" s="3" customFormat="1" ht="12.75" x14ac:dyDescent="0.2">
      <c r="B49" s="16" t="s">
        <v>70</v>
      </c>
      <c r="C49" s="13">
        <v>13108</v>
      </c>
      <c r="D49" s="13">
        <v>5344</v>
      </c>
      <c r="E49" s="13">
        <v>5805</v>
      </c>
      <c r="F49" s="13">
        <v>1082</v>
      </c>
      <c r="G49" s="13">
        <v>3591</v>
      </c>
      <c r="H49" s="14">
        <v>966</v>
      </c>
      <c r="I49" s="14">
        <v>449</v>
      </c>
      <c r="J49" s="14">
        <v>174</v>
      </c>
      <c r="K49" s="11">
        <f t="shared" si="3"/>
        <v>30519</v>
      </c>
    </row>
    <row r="50" spans="1:11" s="3" customFormat="1" ht="12.75" x14ac:dyDescent="0.2">
      <c r="B50" s="16" t="s">
        <v>71</v>
      </c>
      <c r="C50" s="13">
        <v>14919</v>
      </c>
      <c r="D50" s="13">
        <v>6249</v>
      </c>
      <c r="E50" s="13">
        <v>7098</v>
      </c>
      <c r="F50" s="13">
        <v>1243</v>
      </c>
      <c r="G50" s="13">
        <v>4452</v>
      </c>
      <c r="H50" s="13">
        <v>1168</v>
      </c>
      <c r="I50" s="14">
        <v>516</v>
      </c>
      <c r="J50" s="14">
        <v>168</v>
      </c>
      <c r="K50" s="11">
        <f t="shared" si="3"/>
        <v>35813</v>
      </c>
    </row>
    <row r="51" spans="1:11" s="3" customFormat="1" ht="12.75" x14ac:dyDescent="0.2">
      <c r="B51" s="16" t="s">
        <v>72</v>
      </c>
      <c r="C51" s="13">
        <v>16542</v>
      </c>
      <c r="D51" s="13">
        <v>7269</v>
      </c>
      <c r="E51" s="13">
        <v>7969</v>
      </c>
      <c r="F51" s="13">
        <v>1427</v>
      </c>
      <c r="G51" s="13">
        <v>5158</v>
      </c>
      <c r="H51" s="13">
        <v>1364</v>
      </c>
      <c r="I51" s="14">
        <v>672</v>
      </c>
      <c r="J51" s="14">
        <v>203</v>
      </c>
      <c r="K51" s="11">
        <f t="shared" si="3"/>
        <v>40604</v>
      </c>
    </row>
    <row r="52" spans="1:11" s="3" customFormat="1" ht="12.75" x14ac:dyDescent="0.2">
      <c r="B52" s="16" t="s">
        <v>73</v>
      </c>
      <c r="C52" s="13">
        <v>19171</v>
      </c>
      <c r="D52" s="13">
        <v>8334</v>
      </c>
      <c r="E52" s="13">
        <v>9390</v>
      </c>
      <c r="F52" s="13">
        <v>1617</v>
      </c>
      <c r="G52" s="13">
        <v>5880</v>
      </c>
      <c r="H52" s="13">
        <v>1644</v>
      </c>
      <c r="I52" s="14">
        <v>892</v>
      </c>
      <c r="J52" s="14">
        <v>297</v>
      </c>
      <c r="K52" s="11">
        <f t="shared" si="3"/>
        <v>47225</v>
      </c>
    </row>
    <row r="53" spans="1:11" s="3" customFormat="1" ht="12.75" x14ac:dyDescent="0.2">
      <c r="B53" s="16" t="s">
        <v>74</v>
      </c>
      <c r="C53" s="13">
        <v>19552</v>
      </c>
      <c r="D53" s="13">
        <v>8522</v>
      </c>
      <c r="E53" s="13">
        <v>10565</v>
      </c>
      <c r="F53" s="13">
        <v>1501</v>
      </c>
      <c r="G53" s="13">
        <v>6462</v>
      </c>
      <c r="H53" s="13">
        <v>1782</v>
      </c>
      <c r="I53" s="14">
        <v>940</v>
      </c>
      <c r="J53" s="14">
        <v>344</v>
      </c>
      <c r="K53" s="11">
        <f t="shared" si="3"/>
        <v>49668</v>
      </c>
    </row>
    <row r="54" spans="1:11" s="3" customFormat="1" ht="12.75" x14ac:dyDescent="0.2">
      <c r="B54" s="16" t="s">
        <v>75</v>
      </c>
      <c r="C54" s="13">
        <v>20144</v>
      </c>
      <c r="D54" s="13">
        <v>8865</v>
      </c>
      <c r="E54" s="13">
        <v>11493</v>
      </c>
      <c r="F54" s="13">
        <v>1647</v>
      </c>
      <c r="G54" s="13">
        <v>6678</v>
      </c>
      <c r="H54" s="13">
        <v>1906</v>
      </c>
      <c r="I54" s="13">
        <v>1090</v>
      </c>
      <c r="J54" s="14">
        <v>331</v>
      </c>
      <c r="K54" s="11">
        <f t="shared" si="3"/>
        <v>52154</v>
      </c>
    </row>
    <row r="55" spans="1:11" s="3" customFormat="1" ht="12.75" x14ac:dyDescent="0.2">
      <c r="B55" s="16" t="s">
        <v>42</v>
      </c>
      <c r="C55" s="13">
        <v>19650</v>
      </c>
      <c r="D55" s="13">
        <v>9152</v>
      </c>
      <c r="E55" s="13">
        <v>12229</v>
      </c>
      <c r="F55" s="13">
        <v>1719</v>
      </c>
      <c r="G55" s="13">
        <v>6934</v>
      </c>
      <c r="H55" s="13">
        <v>1798</v>
      </c>
      <c r="I55" s="13">
        <v>1052</v>
      </c>
      <c r="J55" s="14">
        <v>387</v>
      </c>
      <c r="K55" s="11">
        <f t="shared" si="3"/>
        <v>52921</v>
      </c>
    </row>
    <row r="56" spans="1:11" s="3" customFormat="1" ht="12.75" x14ac:dyDescent="0.2">
      <c r="B56" s="23" t="s">
        <v>116</v>
      </c>
      <c r="C56" s="22">
        <v>21400</v>
      </c>
      <c r="D56" s="22">
        <v>9942</v>
      </c>
      <c r="E56" s="22">
        <v>13457</v>
      </c>
      <c r="F56" s="22">
        <v>1713</v>
      </c>
      <c r="G56" s="22">
        <v>7001</v>
      </c>
      <c r="H56" s="22">
        <v>1865</v>
      </c>
      <c r="I56" s="22">
        <v>1157</v>
      </c>
      <c r="J56" s="24">
        <v>540</v>
      </c>
      <c r="K56" s="11">
        <f t="shared" si="3"/>
        <v>57075</v>
      </c>
    </row>
    <row r="57" spans="1:11" s="3" customFormat="1" ht="12.75" x14ac:dyDescent="0.2">
      <c r="B57" s="16"/>
      <c r="C57" s="22"/>
      <c r="D57" s="22"/>
      <c r="E57" s="22"/>
      <c r="F57" s="22"/>
      <c r="G57" s="22"/>
      <c r="H57" s="22"/>
      <c r="I57" s="22"/>
      <c r="J57" s="24"/>
      <c r="K57" s="11"/>
    </row>
    <row r="58" spans="1:11" s="3" customFormat="1" ht="12.75" x14ac:dyDescent="0.2">
      <c r="B58" s="19"/>
    </row>
    <row r="59" spans="1:11" s="3" customFormat="1" ht="12.75" x14ac:dyDescent="0.2">
      <c r="B59" s="19"/>
    </row>
    <row r="60" spans="1:11" s="3" customFormat="1" ht="12.75" x14ac:dyDescent="0.2">
      <c r="A60" s="12" t="s">
        <v>107</v>
      </c>
      <c r="B60" s="16" t="s">
        <v>52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1">
        <f>SUM(C60:J61)</f>
        <v>0</v>
      </c>
    </row>
    <row r="61" spans="1:11" s="3" customFormat="1" ht="12.75" x14ac:dyDescent="0.2">
      <c r="A61" s="3" t="s">
        <v>98</v>
      </c>
      <c r="B61" s="16" t="s">
        <v>53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  <c r="H61" s="10">
        <v>0</v>
      </c>
      <c r="I61" s="10">
        <v>0</v>
      </c>
      <c r="J61" s="10">
        <v>0</v>
      </c>
      <c r="K61" s="11">
        <f t="shared" ref="K61:K73" si="4">SUM(C61:J62)</f>
        <v>0</v>
      </c>
    </row>
    <row r="62" spans="1:11" s="3" customFormat="1" ht="12.75" x14ac:dyDescent="0.2">
      <c r="B62" s="16" t="s">
        <v>54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  <c r="H62" s="10">
        <v>0</v>
      </c>
      <c r="I62" s="10">
        <v>0</v>
      </c>
      <c r="J62" s="10">
        <v>0</v>
      </c>
      <c r="K62" s="11">
        <f t="shared" si="4"/>
        <v>0</v>
      </c>
    </row>
    <row r="63" spans="1:11" s="3" customFormat="1" ht="12.75" x14ac:dyDescent="0.2">
      <c r="B63" s="16" t="s">
        <v>55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1">
        <f t="shared" si="4"/>
        <v>0</v>
      </c>
    </row>
    <row r="64" spans="1:11" s="3" customFormat="1" ht="12.75" x14ac:dyDescent="0.2">
      <c r="B64" s="16" t="s">
        <v>56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0</v>
      </c>
      <c r="K64" s="11">
        <f t="shared" si="4"/>
        <v>0</v>
      </c>
    </row>
    <row r="65" spans="2:11" s="3" customFormat="1" ht="12.75" x14ac:dyDescent="0.2">
      <c r="B65" s="16" t="s">
        <v>57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  <c r="H65" s="10">
        <v>0</v>
      </c>
      <c r="I65" s="10">
        <v>0</v>
      </c>
      <c r="J65" s="10">
        <v>0</v>
      </c>
      <c r="K65" s="11">
        <f t="shared" si="4"/>
        <v>0</v>
      </c>
    </row>
    <row r="66" spans="2:11" s="3" customFormat="1" ht="12.75" x14ac:dyDescent="0.2">
      <c r="B66" s="16" t="s">
        <v>58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  <c r="H66" s="10">
        <v>0</v>
      </c>
      <c r="I66" s="10">
        <v>0</v>
      </c>
      <c r="J66" s="10">
        <v>0</v>
      </c>
      <c r="K66" s="11">
        <f t="shared" si="4"/>
        <v>0</v>
      </c>
    </row>
    <row r="67" spans="2:11" s="3" customFormat="1" ht="12.75" x14ac:dyDescent="0.2">
      <c r="B67" s="16" t="s">
        <v>59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0</v>
      </c>
      <c r="K67" s="11">
        <f t="shared" si="4"/>
        <v>0</v>
      </c>
    </row>
    <row r="68" spans="2:11" s="3" customFormat="1" ht="12.75" x14ac:dyDescent="0.2">
      <c r="B68" s="16" t="s">
        <v>60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1">
        <f t="shared" si="4"/>
        <v>0</v>
      </c>
    </row>
    <row r="69" spans="2:11" s="3" customFormat="1" ht="12.75" x14ac:dyDescent="0.2">
      <c r="B69" s="16" t="s">
        <v>61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1">
        <f t="shared" si="4"/>
        <v>0</v>
      </c>
    </row>
    <row r="70" spans="2:11" s="3" customFormat="1" ht="12.75" x14ac:dyDescent="0.2">
      <c r="B70" s="16" t="s">
        <v>62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  <c r="H70" s="10">
        <v>0</v>
      </c>
      <c r="I70" s="10">
        <v>0</v>
      </c>
      <c r="J70" s="10">
        <v>0</v>
      </c>
      <c r="K70" s="11">
        <f t="shared" si="4"/>
        <v>0</v>
      </c>
    </row>
    <row r="71" spans="2:11" s="3" customFormat="1" ht="12.75" x14ac:dyDescent="0.2">
      <c r="B71" s="16" t="s">
        <v>63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  <c r="H71" s="10">
        <v>0</v>
      </c>
      <c r="I71" s="10">
        <v>0</v>
      </c>
      <c r="J71" s="10">
        <v>0</v>
      </c>
      <c r="K71" s="11">
        <f t="shared" si="4"/>
        <v>0</v>
      </c>
    </row>
    <row r="72" spans="2:11" s="3" customFormat="1" ht="12.75" x14ac:dyDescent="0.2">
      <c r="B72" s="16" t="s">
        <v>64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1">
        <f t="shared" si="4"/>
        <v>0</v>
      </c>
    </row>
    <row r="73" spans="2:11" s="3" customFormat="1" ht="12.75" x14ac:dyDescent="0.2">
      <c r="B73" s="16" t="s">
        <v>65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0</v>
      </c>
      <c r="J73" s="10">
        <v>0</v>
      </c>
      <c r="K73" s="11">
        <f t="shared" si="4"/>
        <v>0</v>
      </c>
    </row>
    <row r="74" spans="2:11" s="3" customFormat="1" ht="12.75" x14ac:dyDescent="0.2">
      <c r="B74" s="16" t="s">
        <v>66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1">
        <f>SUM(C74:J74)</f>
        <v>0</v>
      </c>
    </row>
    <row r="75" spans="2:11" s="3" customFormat="1" ht="12.75" x14ac:dyDescent="0.2">
      <c r="B75" s="16" t="s">
        <v>67</v>
      </c>
      <c r="C75" s="14">
        <v>329</v>
      </c>
      <c r="D75" s="14">
        <v>174</v>
      </c>
      <c r="E75" s="14">
        <v>183</v>
      </c>
      <c r="F75" s="14">
        <v>55</v>
      </c>
      <c r="G75" s="14">
        <v>115</v>
      </c>
      <c r="H75" s="14">
        <v>52</v>
      </c>
      <c r="I75" s="14">
        <v>7</v>
      </c>
      <c r="J75" s="14">
        <v>10</v>
      </c>
      <c r="K75" s="11">
        <f>SUM(C75:J75)</f>
        <v>925</v>
      </c>
    </row>
    <row r="76" spans="2:11" s="3" customFormat="1" ht="12.75" x14ac:dyDescent="0.2">
      <c r="B76" s="16" t="s">
        <v>68</v>
      </c>
      <c r="C76" s="13">
        <v>5608</v>
      </c>
      <c r="D76" s="13">
        <v>2642</v>
      </c>
      <c r="E76" s="13">
        <v>3318</v>
      </c>
      <c r="F76" s="14">
        <v>593</v>
      </c>
      <c r="G76" s="13">
        <v>2302</v>
      </c>
      <c r="H76" s="14">
        <v>671</v>
      </c>
      <c r="I76" s="14">
        <v>140</v>
      </c>
      <c r="J76" s="14">
        <v>117</v>
      </c>
      <c r="K76" s="11">
        <f t="shared" ref="K76:K85" si="5">SUM(C76:J76)</f>
        <v>15391</v>
      </c>
    </row>
    <row r="77" spans="2:11" s="3" customFormat="1" ht="12.75" x14ac:dyDescent="0.2">
      <c r="B77" s="16" t="s">
        <v>69</v>
      </c>
      <c r="C77" s="13">
        <v>7297</v>
      </c>
      <c r="D77" s="13">
        <v>3613</v>
      </c>
      <c r="E77" s="13">
        <v>4379</v>
      </c>
      <c r="F77" s="14">
        <v>663</v>
      </c>
      <c r="G77" s="13">
        <v>2832</v>
      </c>
      <c r="H77" s="14">
        <v>775</v>
      </c>
      <c r="I77" s="14">
        <v>201</v>
      </c>
      <c r="J77" s="14">
        <v>99</v>
      </c>
      <c r="K77" s="11">
        <f t="shared" si="5"/>
        <v>19859</v>
      </c>
    </row>
    <row r="78" spans="2:11" s="3" customFormat="1" ht="12.75" x14ac:dyDescent="0.2">
      <c r="B78" s="16" t="s">
        <v>70</v>
      </c>
      <c r="C78" s="13">
        <v>9763</v>
      </c>
      <c r="D78" s="13">
        <v>4290</v>
      </c>
      <c r="E78" s="13">
        <v>5037</v>
      </c>
      <c r="F78" s="14">
        <v>725</v>
      </c>
      <c r="G78" s="13">
        <v>3388</v>
      </c>
      <c r="H78" s="14">
        <v>937</v>
      </c>
      <c r="I78" s="14">
        <v>255</v>
      </c>
      <c r="J78" s="14">
        <v>111</v>
      </c>
      <c r="K78" s="11">
        <f t="shared" si="5"/>
        <v>24506</v>
      </c>
    </row>
    <row r="79" spans="2:11" s="3" customFormat="1" ht="12.75" x14ac:dyDescent="0.2">
      <c r="B79" s="16" t="s">
        <v>71</v>
      </c>
      <c r="C79" s="13">
        <v>11820</v>
      </c>
      <c r="D79" s="13">
        <v>4883</v>
      </c>
      <c r="E79" s="13">
        <v>5719</v>
      </c>
      <c r="F79" s="14">
        <v>870</v>
      </c>
      <c r="G79" s="13">
        <v>4040</v>
      </c>
      <c r="H79" s="13">
        <v>1306</v>
      </c>
      <c r="I79" s="14">
        <v>321</v>
      </c>
      <c r="J79" s="14">
        <v>150</v>
      </c>
      <c r="K79" s="11">
        <f t="shared" si="5"/>
        <v>29109</v>
      </c>
    </row>
    <row r="80" spans="2:11" s="3" customFormat="1" ht="12.75" x14ac:dyDescent="0.2">
      <c r="B80" s="16" t="s">
        <v>72</v>
      </c>
      <c r="C80" s="13">
        <v>13520</v>
      </c>
      <c r="D80" s="13">
        <v>5323</v>
      </c>
      <c r="E80" s="13">
        <v>6854</v>
      </c>
      <c r="F80" s="14">
        <v>953</v>
      </c>
      <c r="G80" s="13">
        <v>4301</v>
      </c>
      <c r="H80" s="13">
        <v>1358</v>
      </c>
      <c r="I80" s="14">
        <v>440</v>
      </c>
      <c r="J80" s="14">
        <v>156</v>
      </c>
      <c r="K80" s="11">
        <f t="shared" si="5"/>
        <v>32905</v>
      </c>
    </row>
    <row r="81" spans="1:11" s="3" customFormat="1" ht="12.75" x14ac:dyDescent="0.2">
      <c r="B81" s="16" t="s">
        <v>73</v>
      </c>
      <c r="C81" s="13">
        <v>15425</v>
      </c>
      <c r="D81" s="13">
        <v>6224</v>
      </c>
      <c r="E81" s="13">
        <v>8327</v>
      </c>
      <c r="F81" s="13">
        <v>1172</v>
      </c>
      <c r="G81" s="13">
        <v>5026</v>
      </c>
      <c r="H81" s="13">
        <v>1388</v>
      </c>
      <c r="I81" s="14">
        <v>678</v>
      </c>
      <c r="J81" s="14">
        <v>219</v>
      </c>
      <c r="K81" s="11">
        <f t="shared" si="5"/>
        <v>38459</v>
      </c>
    </row>
    <row r="82" spans="1:11" s="3" customFormat="1" ht="12.75" x14ac:dyDescent="0.2">
      <c r="B82" s="16" t="s">
        <v>74</v>
      </c>
      <c r="C82" s="13">
        <v>15953</v>
      </c>
      <c r="D82" s="13">
        <v>6451</v>
      </c>
      <c r="E82" s="13">
        <v>9143</v>
      </c>
      <c r="F82" s="13">
        <v>1465</v>
      </c>
      <c r="G82" s="13">
        <v>5311</v>
      </c>
      <c r="H82" s="13">
        <v>1335</v>
      </c>
      <c r="I82" s="14">
        <v>826</v>
      </c>
      <c r="J82" s="14">
        <v>268</v>
      </c>
      <c r="K82" s="11">
        <f t="shared" si="5"/>
        <v>40752</v>
      </c>
    </row>
    <row r="83" spans="1:11" s="3" customFormat="1" ht="12.75" x14ac:dyDescent="0.2">
      <c r="B83" s="16" t="s">
        <v>75</v>
      </c>
      <c r="C83" s="13">
        <v>16285</v>
      </c>
      <c r="D83" s="13">
        <v>6528</v>
      </c>
      <c r="E83" s="13">
        <v>9941</v>
      </c>
      <c r="F83" s="13">
        <v>1455</v>
      </c>
      <c r="G83" s="13">
        <v>5225</v>
      </c>
      <c r="H83" s="13">
        <v>1302</v>
      </c>
      <c r="I83" s="14">
        <v>735</v>
      </c>
      <c r="J83" s="14">
        <v>270</v>
      </c>
      <c r="K83" s="11">
        <f t="shared" si="5"/>
        <v>41741</v>
      </c>
    </row>
    <row r="84" spans="1:11" s="3" customFormat="1" ht="12.75" x14ac:dyDescent="0.2">
      <c r="B84" s="16" t="s">
        <v>42</v>
      </c>
      <c r="C84" s="13">
        <v>15688</v>
      </c>
      <c r="D84" s="13">
        <v>6643</v>
      </c>
      <c r="E84" s="13">
        <v>9957</v>
      </c>
      <c r="F84" s="13">
        <v>1370</v>
      </c>
      <c r="G84" s="13">
        <v>5089</v>
      </c>
      <c r="H84" s="13">
        <v>1433</v>
      </c>
      <c r="I84" s="14">
        <v>767</v>
      </c>
      <c r="J84" s="14">
        <v>313</v>
      </c>
      <c r="K84" s="11">
        <f t="shared" si="5"/>
        <v>41260</v>
      </c>
    </row>
    <row r="85" spans="1:11" s="3" customFormat="1" ht="12.75" x14ac:dyDescent="0.2">
      <c r="B85" s="23" t="s">
        <v>116</v>
      </c>
      <c r="C85" s="22">
        <v>17045</v>
      </c>
      <c r="D85" s="22">
        <v>7480</v>
      </c>
      <c r="E85" s="22">
        <v>10729</v>
      </c>
      <c r="F85" s="22">
        <v>1458</v>
      </c>
      <c r="G85" s="22">
        <v>5044</v>
      </c>
      <c r="H85" s="22">
        <v>1520</v>
      </c>
      <c r="I85" s="24">
        <v>722</v>
      </c>
      <c r="J85" s="24">
        <v>465</v>
      </c>
      <c r="K85" s="11">
        <f t="shared" si="5"/>
        <v>44463</v>
      </c>
    </row>
    <row r="86" spans="1:11" s="3" customFormat="1" ht="12.75" x14ac:dyDescent="0.2">
      <c r="B86" s="16"/>
      <c r="C86" s="22"/>
      <c r="D86" s="22"/>
      <c r="E86" s="22"/>
      <c r="F86" s="22"/>
      <c r="G86" s="22"/>
      <c r="H86" s="22"/>
      <c r="I86" s="24"/>
      <c r="J86" s="24"/>
      <c r="K86" s="11"/>
    </row>
    <row r="87" spans="1:11" s="3" customFormat="1" ht="12.75" x14ac:dyDescent="0.2">
      <c r="B87" s="19"/>
    </row>
    <row r="88" spans="1:11" s="3" customFormat="1" ht="12.75" x14ac:dyDescent="0.2">
      <c r="B88" s="19"/>
    </row>
    <row r="89" spans="1:11" s="3" customFormat="1" ht="12.75" x14ac:dyDescent="0.2">
      <c r="A89" s="12" t="s">
        <v>108</v>
      </c>
      <c r="B89" s="16" t="s">
        <v>52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0</v>
      </c>
      <c r="J89" s="10">
        <v>0</v>
      </c>
      <c r="K89" s="11">
        <f>SUM(C89:J90)</f>
        <v>0</v>
      </c>
    </row>
    <row r="90" spans="1:11" s="3" customFormat="1" ht="12.75" x14ac:dyDescent="0.2">
      <c r="A90" s="3" t="s">
        <v>96</v>
      </c>
      <c r="B90" s="16" t="s">
        <v>53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0</v>
      </c>
      <c r="K90" s="11">
        <f t="shared" ref="K90:K102" si="6">SUM(C90:J91)</f>
        <v>0</v>
      </c>
    </row>
    <row r="91" spans="1:11" s="3" customFormat="1" ht="12.75" x14ac:dyDescent="0.2">
      <c r="B91" s="16" t="s">
        <v>54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0</v>
      </c>
      <c r="J91" s="10">
        <v>0</v>
      </c>
      <c r="K91" s="11">
        <f t="shared" si="6"/>
        <v>0</v>
      </c>
    </row>
    <row r="92" spans="1:11" s="3" customFormat="1" ht="12.75" x14ac:dyDescent="0.2">
      <c r="B92" s="16" t="s">
        <v>55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1">
        <f t="shared" si="6"/>
        <v>0</v>
      </c>
    </row>
    <row r="93" spans="1:11" s="3" customFormat="1" ht="12.75" x14ac:dyDescent="0.2">
      <c r="B93" s="16" t="s">
        <v>56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1">
        <f t="shared" si="6"/>
        <v>0</v>
      </c>
    </row>
    <row r="94" spans="1:11" s="3" customFormat="1" ht="12.75" x14ac:dyDescent="0.2">
      <c r="B94" s="16" t="s">
        <v>57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1">
        <f t="shared" si="6"/>
        <v>0</v>
      </c>
    </row>
    <row r="95" spans="1:11" s="3" customFormat="1" ht="12.75" x14ac:dyDescent="0.2">
      <c r="B95" s="16" t="s">
        <v>58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0</v>
      </c>
      <c r="K95" s="11">
        <f t="shared" si="6"/>
        <v>0</v>
      </c>
    </row>
    <row r="96" spans="1:11" s="3" customFormat="1" ht="12.75" x14ac:dyDescent="0.2">
      <c r="B96" s="16" t="s">
        <v>59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0</v>
      </c>
      <c r="K96" s="11">
        <f t="shared" si="6"/>
        <v>0</v>
      </c>
    </row>
    <row r="97" spans="2:11" s="3" customFormat="1" ht="12.75" x14ac:dyDescent="0.2">
      <c r="B97" s="16" t="s">
        <v>60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1">
        <f t="shared" si="6"/>
        <v>0</v>
      </c>
    </row>
    <row r="98" spans="2:11" s="3" customFormat="1" ht="12.75" x14ac:dyDescent="0.2">
      <c r="B98" s="16" t="s">
        <v>61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0</v>
      </c>
      <c r="K98" s="11">
        <f t="shared" si="6"/>
        <v>0</v>
      </c>
    </row>
    <row r="99" spans="2:11" s="3" customFormat="1" ht="12.75" x14ac:dyDescent="0.2">
      <c r="B99" s="16" t="s">
        <v>62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0</v>
      </c>
      <c r="J99" s="10">
        <v>0</v>
      </c>
      <c r="K99" s="11">
        <f t="shared" si="6"/>
        <v>0</v>
      </c>
    </row>
    <row r="100" spans="2:11" s="3" customFormat="1" ht="12.75" x14ac:dyDescent="0.2">
      <c r="B100" s="16" t="s">
        <v>63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1">
        <f t="shared" si="6"/>
        <v>0</v>
      </c>
    </row>
    <row r="101" spans="2:11" s="3" customFormat="1" ht="12.75" x14ac:dyDescent="0.2">
      <c r="B101" s="16" t="s">
        <v>64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1">
        <f t="shared" si="6"/>
        <v>0</v>
      </c>
    </row>
    <row r="102" spans="2:11" s="3" customFormat="1" ht="12.75" x14ac:dyDescent="0.2">
      <c r="B102" s="16" t="s">
        <v>65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1">
        <f t="shared" si="6"/>
        <v>0</v>
      </c>
    </row>
    <row r="103" spans="2:11" s="3" customFormat="1" ht="12.75" x14ac:dyDescent="0.2">
      <c r="B103" s="16" t="s">
        <v>66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  <c r="H103" s="10">
        <v>0</v>
      </c>
      <c r="I103" s="10">
        <v>0</v>
      </c>
      <c r="J103" s="10">
        <v>0</v>
      </c>
      <c r="K103" s="11">
        <f>SUM(C103:J103)</f>
        <v>0</v>
      </c>
    </row>
    <row r="104" spans="2:11" s="3" customFormat="1" ht="12.75" x14ac:dyDescent="0.2">
      <c r="B104" s="16" t="s">
        <v>67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1">
        <f t="shared" ref="K104:K114" si="7">SUM(C104:J104)</f>
        <v>0</v>
      </c>
    </row>
    <row r="105" spans="2:11" s="3" customFormat="1" ht="12.75" x14ac:dyDescent="0.2">
      <c r="B105" s="16" t="s">
        <v>68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0</v>
      </c>
      <c r="K105" s="11">
        <f t="shared" si="7"/>
        <v>0</v>
      </c>
    </row>
    <row r="106" spans="2:11" s="3" customFormat="1" ht="12.75" x14ac:dyDescent="0.2">
      <c r="B106" s="16" t="s">
        <v>69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1">
        <f t="shared" si="7"/>
        <v>0</v>
      </c>
    </row>
    <row r="107" spans="2:11" s="3" customFormat="1" ht="12.75" x14ac:dyDescent="0.2">
      <c r="B107" s="16" t="s">
        <v>70</v>
      </c>
      <c r="C107" s="13">
        <v>907</v>
      </c>
      <c r="D107" s="13">
        <v>376</v>
      </c>
      <c r="E107" s="13">
        <v>342</v>
      </c>
      <c r="F107" s="13">
        <v>57</v>
      </c>
      <c r="G107" s="13">
        <v>200</v>
      </c>
      <c r="H107" s="13">
        <v>44</v>
      </c>
      <c r="I107" s="13">
        <v>35</v>
      </c>
      <c r="J107" s="13">
        <v>0</v>
      </c>
      <c r="K107" s="11">
        <f t="shared" si="7"/>
        <v>1961</v>
      </c>
    </row>
    <row r="108" spans="2:11" s="3" customFormat="1" ht="12.75" x14ac:dyDescent="0.2">
      <c r="B108" s="16" t="s">
        <v>71</v>
      </c>
      <c r="C108" s="13">
        <v>1754</v>
      </c>
      <c r="D108" s="13">
        <v>807</v>
      </c>
      <c r="E108" s="13">
        <v>733</v>
      </c>
      <c r="F108" s="13">
        <v>93</v>
      </c>
      <c r="G108" s="13">
        <v>499</v>
      </c>
      <c r="H108" s="13">
        <v>63</v>
      </c>
      <c r="I108" s="13">
        <v>68</v>
      </c>
      <c r="J108" s="13">
        <v>11</v>
      </c>
      <c r="K108" s="11">
        <f t="shared" si="7"/>
        <v>4028</v>
      </c>
    </row>
    <row r="109" spans="2:11" s="3" customFormat="1" ht="12.75" x14ac:dyDescent="0.2">
      <c r="B109" s="16" t="s">
        <v>72</v>
      </c>
      <c r="C109" s="13">
        <v>2045</v>
      </c>
      <c r="D109" s="13">
        <v>1113</v>
      </c>
      <c r="E109" s="13">
        <v>1240</v>
      </c>
      <c r="F109" s="13">
        <v>142</v>
      </c>
      <c r="G109" s="13">
        <v>643</v>
      </c>
      <c r="H109" s="13">
        <v>111</v>
      </c>
      <c r="I109" s="13">
        <v>78</v>
      </c>
      <c r="J109" s="13">
        <v>26</v>
      </c>
      <c r="K109" s="11">
        <f t="shared" si="7"/>
        <v>5398</v>
      </c>
    </row>
    <row r="110" spans="2:11" s="3" customFormat="1" ht="12.75" x14ac:dyDescent="0.2">
      <c r="B110" s="16" t="s">
        <v>73</v>
      </c>
      <c r="C110" s="13">
        <v>2600</v>
      </c>
      <c r="D110" s="13">
        <v>1483</v>
      </c>
      <c r="E110" s="13">
        <v>1791</v>
      </c>
      <c r="F110" s="13">
        <v>219</v>
      </c>
      <c r="G110" s="13">
        <v>804</v>
      </c>
      <c r="H110" s="13">
        <v>122</v>
      </c>
      <c r="I110" s="13">
        <v>75</v>
      </c>
      <c r="J110" s="13">
        <v>38</v>
      </c>
      <c r="K110" s="11">
        <f t="shared" si="7"/>
        <v>7132</v>
      </c>
    </row>
    <row r="111" spans="2:11" s="3" customFormat="1" ht="12.75" x14ac:dyDescent="0.2">
      <c r="B111" s="16" t="s">
        <v>74</v>
      </c>
      <c r="C111" s="13">
        <v>2590</v>
      </c>
      <c r="D111" s="13">
        <v>1498</v>
      </c>
      <c r="E111" s="13">
        <v>2163</v>
      </c>
      <c r="F111" s="13">
        <v>206</v>
      </c>
      <c r="G111" s="13">
        <v>1055</v>
      </c>
      <c r="H111" s="13">
        <v>174</v>
      </c>
      <c r="I111" s="13">
        <v>114</v>
      </c>
      <c r="J111" s="13">
        <v>58</v>
      </c>
      <c r="K111" s="11">
        <f t="shared" si="7"/>
        <v>7858</v>
      </c>
    </row>
    <row r="112" spans="2:11" s="3" customFormat="1" ht="12.75" x14ac:dyDescent="0.2">
      <c r="B112" s="16" t="s">
        <v>75</v>
      </c>
      <c r="C112" s="13">
        <v>2678</v>
      </c>
      <c r="D112" s="13">
        <v>1827</v>
      </c>
      <c r="E112" s="13">
        <v>2605</v>
      </c>
      <c r="F112" s="13">
        <v>261</v>
      </c>
      <c r="G112" s="13">
        <v>1075</v>
      </c>
      <c r="H112" s="13">
        <v>190</v>
      </c>
      <c r="I112" s="13">
        <v>185</v>
      </c>
      <c r="J112" s="13">
        <v>43</v>
      </c>
      <c r="K112" s="11">
        <f t="shared" si="7"/>
        <v>8864</v>
      </c>
    </row>
    <row r="113" spans="1:11" s="3" customFormat="1" ht="12.75" x14ac:dyDescent="0.2">
      <c r="B113" s="16" t="s">
        <v>42</v>
      </c>
      <c r="C113" s="13">
        <v>2782</v>
      </c>
      <c r="D113" s="13">
        <v>1936</v>
      </c>
      <c r="E113" s="13">
        <v>2830</v>
      </c>
      <c r="F113" s="13">
        <v>304</v>
      </c>
      <c r="G113" s="13">
        <v>939</v>
      </c>
      <c r="H113" s="13">
        <v>254</v>
      </c>
      <c r="I113" s="13">
        <v>132</v>
      </c>
      <c r="J113" s="13">
        <v>59</v>
      </c>
      <c r="K113" s="11">
        <f t="shared" si="7"/>
        <v>9236</v>
      </c>
    </row>
    <row r="114" spans="1:11" s="3" customFormat="1" ht="12.75" x14ac:dyDescent="0.2">
      <c r="B114" s="23" t="s">
        <v>116</v>
      </c>
      <c r="C114" s="22">
        <v>3108</v>
      </c>
      <c r="D114" s="22">
        <v>2109</v>
      </c>
      <c r="E114" s="22">
        <v>2998</v>
      </c>
      <c r="F114" s="22">
        <v>336</v>
      </c>
      <c r="G114" s="22">
        <v>1107</v>
      </c>
      <c r="H114" s="22">
        <v>300</v>
      </c>
      <c r="I114" s="22">
        <v>125</v>
      </c>
      <c r="J114" s="22">
        <v>131</v>
      </c>
      <c r="K114" s="11">
        <f t="shared" si="7"/>
        <v>10214</v>
      </c>
    </row>
    <row r="115" spans="1:11" s="3" customFormat="1" ht="12.75" x14ac:dyDescent="0.2">
      <c r="B115" s="16"/>
      <c r="C115" s="22"/>
      <c r="D115" s="22"/>
      <c r="E115" s="22"/>
      <c r="F115" s="22"/>
      <c r="G115" s="22"/>
      <c r="H115" s="22"/>
      <c r="I115" s="22"/>
      <c r="J115" s="22"/>
      <c r="K115" s="11"/>
    </row>
    <row r="116" spans="1:11" s="3" customFormat="1" ht="12.75" x14ac:dyDescent="0.2">
      <c r="B116" s="16"/>
      <c r="C116" s="22"/>
      <c r="D116" s="22"/>
      <c r="E116" s="22"/>
      <c r="F116" s="22"/>
      <c r="G116" s="22"/>
      <c r="H116" s="22"/>
      <c r="I116" s="22"/>
      <c r="J116" s="22"/>
      <c r="K116" s="11"/>
    </row>
    <row r="117" spans="1:11" x14ac:dyDescent="0.2">
      <c r="A117" s="3"/>
      <c r="B117" s="19"/>
      <c r="C117" s="3"/>
      <c r="D117" s="3"/>
      <c r="E117" s="3"/>
      <c r="F117" s="3"/>
      <c r="G117" s="3"/>
      <c r="H117" s="3"/>
      <c r="I117" s="3"/>
      <c r="J117" s="3"/>
      <c r="K117" s="3"/>
    </row>
    <row r="118" spans="1:11" x14ac:dyDescent="0.2">
      <c r="A118" s="3"/>
      <c r="B118" s="19"/>
      <c r="C118" s="4" t="s">
        <v>43</v>
      </c>
      <c r="D118" s="4" t="s">
        <v>44</v>
      </c>
      <c r="E118" s="4" t="s">
        <v>45</v>
      </c>
      <c r="F118" s="4" t="s">
        <v>46</v>
      </c>
      <c r="G118" s="4" t="s">
        <v>47</v>
      </c>
      <c r="H118" s="4" t="s">
        <v>48</v>
      </c>
      <c r="I118" s="4" t="s">
        <v>49</v>
      </c>
      <c r="J118" s="4" t="s">
        <v>50</v>
      </c>
      <c r="K118" s="4" t="s">
        <v>17</v>
      </c>
    </row>
    <row r="119" spans="1:11" x14ac:dyDescent="0.2">
      <c r="A119" s="12" t="s">
        <v>94</v>
      </c>
      <c r="B119" s="16" t="s">
        <v>52</v>
      </c>
      <c r="C119" s="10">
        <f>SUM(C2+C31+C60+C89)</f>
        <v>0</v>
      </c>
      <c r="D119" s="10">
        <f t="shared" ref="D119:K119" si="8">SUM(D2+D31+D60+D89)</f>
        <v>0</v>
      </c>
      <c r="E119" s="10">
        <f t="shared" si="8"/>
        <v>0</v>
      </c>
      <c r="F119" s="10">
        <f t="shared" si="8"/>
        <v>0</v>
      </c>
      <c r="G119" s="10">
        <f t="shared" si="8"/>
        <v>0</v>
      </c>
      <c r="H119" s="10">
        <f t="shared" si="8"/>
        <v>0</v>
      </c>
      <c r="I119" s="10">
        <f t="shared" si="8"/>
        <v>0</v>
      </c>
      <c r="J119" s="10">
        <f t="shared" si="8"/>
        <v>0</v>
      </c>
      <c r="K119" s="11">
        <f t="shared" si="8"/>
        <v>0</v>
      </c>
    </row>
    <row r="120" spans="1:11" x14ac:dyDescent="0.2">
      <c r="A120" s="12" t="s">
        <v>102</v>
      </c>
      <c r="B120" s="16" t="s">
        <v>53</v>
      </c>
      <c r="C120" s="10">
        <f t="shared" ref="C120:K120" si="9">SUM(C3+C32+C61+C90)</f>
        <v>0</v>
      </c>
      <c r="D120" s="10">
        <f t="shared" si="9"/>
        <v>0</v>
      </c>
      <c r="E120" s="10">
        <f t="shared" si="9"/>
        <v>0</v>
      </c>
      <c r="F120" s="10">
        <f t="shared" si="9"/>
        <v>0</v>
      </c>
      <c r="G120" s="10">
        <f t="shared" si="9"/>
        <v>0</v>
      </c>
      <c r="H120" s="10">
        <f t="shared" si="9"/>
        <v>0</v>
      </c>
      <c r="I120" s="10">
        <f t="shared" si="9"/>
        <v>0</v>
      </c>
      <c r="J120" s="10">
        <f t="shared" si="9"/>
        <v>0</v>
      </c>
      <c r="K120" s="11">
        <f t="shared" si="9"/>
        <v>0</v>
      </c>
    </row>
    <row r="121" spans="1:11" x14ac:dyDescent="0.2">
      <c r="A121" s="3"/>
      <c r="B121" s="16" t="s">
        <v>54</v>
      </c>
      <c r="C121" s="10">
        <f t="shared" ref="C121:K121" si="10">SUM(C4+C33+C62+C91)</f>
        <v>0</v>
      </c>
      <c r="D121" s="10">
        <f t="shared" si="10"/>
        <v>0</v>
      </c>
      <c r="E121" s="10">
        <f t="shared" si="10"/>
        <v>0</v>
      </c>
      <c r="F121" s="10">
        <f t="shared" si="10"/>
        <v>0</v>
      </c>
      <c r="G121" s="10">
        <f t="shared" si="10"/>
        <v>0</v>
      </c>
      <c r="H121" s="10">
        <f t="shared" si="10"/>
        <v>0</v>
      </c>
      <c r="I121" s="10">
        <f t="shared" si="10"/>
        <v>0</v>
      </c>
      <c r="J121" s="10">
        <f t="shared" si="10"/>
        <v>0</v>
      </c>
      <c r="K121" s="11">
        <f t="shared" si="10"/>
        <v>0</v>
      </c>
    </row>
    <row r="122" spans="1:11" x14ac:dyDescent="0.2">
      <c r="A122" s="3"/>
      <c r="B122" s="16" t="s">
        <v>55</v>
      </c>
      <c r="C122" s="10">
        <f t="shared" ref="C122:K122" si="11">SUM(C5+C34+C63+C92)</f>
        <v>0</v>
      </c>
      <c r="D122" s="10">
        <f t="shared" si="11"/>
        <v>0</v>
      </c>
      <c r="E122" s="10">
        <f t="shared" si="11"/>
        <v>0</v>
      </c>
      <c r="F122" s="10">
        <f t="shared" si="11"/>
        <v>0</v>
      </c>
      <c r="G122" s="10">
        <f t="shared" si="11"/>
        <v>0</v>
      </c>
      <c r="H122" s="10">
        <f t="shared" si="11"/>
        <v>0</v>
      </c>
      <c r="I122" s="10">
        <f t="shared" si="11"/>
        <v>0</v>
      </c>
      <c r="J122" s="10">
        <f t="shared" si="11"/>
        <v>0</v>
      </c>
      <c r="K122" s="11">
        <f t="shared" si="11"/>
        <v>0</v>
      </c>
    </row>
    <row r="123" spans="1:11" x14ac:dyDescent="0.2">
      <c r="A123" s="3"/>
      <c r="B123" s="16" t="s">
        <v>56</v>
      </c>
      <c r="C123" s="10">
        <f t="shared" ref="C123:K123" si="12">SUM(C6+C35+C64+C93)</f>
        <v>0</v>
      </c>
      <c r="D123" s="10">
        <f t="shared" si="12"/>
        <v>0</v>
      </c>
      <c r="E123" s="10">
        <f t="shared" si="12"/>
        <v>0</v>
      </c>
      <c r="F123" s="10">
        <f t="shared" si="12"/>
        <v>0</v>
      </c>
      <c r="G123" s="10">
        <f t="shared" si="12"/>
        <v>0</v>
      </c>
      <c r="H123" s="10">
        <f t="shared" si="12"/>
        <v>0</v>
      </c>
      <c r="I123" s="10">
        <f t="shared" si="12"/>
        <v>0</v>
      </c>
      <c r="J123" s="10">
        <f t="shared" si="12"/>
        <v>0</v>
      </c>
      <c r="K123" s="11">
        <f t="shared" si="12"/>
        <v>0</v>
      </c>
    </row>
    <row r="124" spans="1:11" x14ac:dyDescent="0.2">
      <c r="A124" s="3"/>
      <c r="B124" s="16" t="s">
        <v>57</v>
      </c>
      <c r="C124" s="10">
        <f t="shared" ref="C124:K124" si="13">SUM(C7+C36+C65+C94)</f>
        <v>0</v>
      </c>
      <c r="D124" s="10">
        <f t="shared" si="13"/>
        <v>0</v>
      </c>
      <c r="E124" s="10">
        <f t="shared" si="13"/>
        <v>0</v>
      </c>
      <c r="F124" s="10">
        <f t="shared" si="13"/>
        <v>0</v>
      </c>
      <c r="G124" s="10">
        <f t="shared" si="13"/>
        <v>0</v>
      </c>
      <c r="H124" s="10">
        <f t="shared" si="13"/>
        <v>0</v>
      </c>
      <c r="I124" s="10">
        <f t="shared" si="13"/>
        <v>0</v>
      </c>
      <c r="J124" s="10">
        <f t="shared" si="13"/>
        <v>0</v>
      </c>
      <c r="K124" s="11">
        <f t="shared" si="13"/>
        <v>0</v>
      </c>
    </row>
    <row r="125" spans="1:11" x14ac:dyDescent="0.2">
      <c r="A125" s="3"/>
      <c r="B125" s="16" t="s">
        <v>58</v>
      </c>
      <c r="C125" s="10">
        <f t="shared" ref="C125:K125" si="14">SUM(C8+C37+C66+C95)</f>
        <v>0</v>
      </c>
      <c r="D125" s="10">
        <f t="shared" si="14"/>
        <v>0</v>
      </c>
      <c r="E125" s="10">
        <f t="shared" si="14"/>
        <v>0</v>
      </c>
      <c r="F125" s="10">
        <f t="shared" si="14"/>
        <v>0</v>
      </c>
      <c r="G125" s="10">
        <f t="shared" si="14"/>
        <v>0</v>
      </c>
      <c r="H125" s="10">
        <f t="shared" si="14"/>
        <v>0</v>
      </c>
      <c r="I125" s="10">
        <f t="shared" si="14"/>
        <v>0</v>
      </c>
      <c r="J125" s="10">
        <f t="shared" si="14"/>
        <v>0</v>
      </c>
      <c r="K125" s="11">
        <f t="shared" si="14"/>
        <v>0</v>
      </c>
    </row>
    <row r="126" spans="1:11" x14ac:dyDescent="0.2">
      <c r="A126" s="3"/>
      <c r="B126" s="16" t="s">
        <v>59</v>
      </c>
      <c r="C126" s="10">
        <f t="shared" ref="C126:K126" si="15">SUM(C9+C38+C67+C96)</f>
        <v>0</v>
      </c>
      <c r="D126" s="10">
        <f t="shared" si="15"/>
        <v>0</v>
      </c>
      <c r="E126" s="10">
        <f t="shared" si="15"/>
        <v>0</v>
      </c>
      <c r="F126" s="10">
        <f t="shared" si="15"/>
        <v>0</v>
      </c>
      <c r="G126" s="10">
        <f t="shared" si="15"/>
        <v>0</v>
      </c>
      <c r="H126" s="10">
        <f t="shared" si="15"/>
        <v>0</v>
      </c>
      <c r="I126" s="10">
        <f t="shared" si="15"/>
        <v>0</v>
      </c>
      <c r="J126" s="10">
        <f t="shared" si="15"/>
        <v>0</v>
      </c>
      <c r="K126" s="11">
        <f t="shared" si="15"/>
        <v>0</v>
      </c>
    </row>
    <row r="127" spans="1:11" x14ac:dyDescent="0.2">
      <c r="A127" s="3"/>
      <c r="B127" s="16" t="s">
        <v>60</v>
      </c>
      <c r="C127" s="10">
        <f t="shared" ref="C127:K127" si="16">SUM(C10+C39+C68+C97)</f>
        <v>0</v>
      </c>
      <c r="D127" s="10">
        <f t="shared" si="16"/>
        <v>0</v>
      </c>
      <c r="E127" s="10">
        <f t="shared" si="16"/>
        <v>0</v>
      </c>
      <c r="F127" s="10">
        <f t="shared" si="16"/>
        <v>0</v>
      </c>
      <c r="G127" s="10">
        <f t="shared" si="16"/>
        <v>0</v>
      </c>
      <c r="H127" s="10">
        <f t="shared" si="16"/>
        <v>0</v>
      </c>
      <c r="I127" s="10">
        <f t="shared" si="16"/>
        <v>0</v>
      </c>
      <c r="J127" s="10">
        <f t="shared" si="16"/>
        <v>0</v>
      </c>
      <c r="K127" s="11">
        <f t="shared" si="16"/>
        <v>0</v>
      </c>
    </row>
    <row r="128" spans="1:11" x14ac:dyDescent="0.2">
      <c r="A128" s="3"/>
      <c r="B128" s="16" t="s">
        <v>61</v>
      </c>
      <c r="C128" s="10">
        <f t="shared" ref="C128:K128" si="17">SUM(C11+C40+C69+C98)</f>
        <v>0</v>
      </c>
      <c r="D128" s="10">
        <f t="shared" si="17"/>
        <v>0</v>
      </c>
      <c r="E128" s="10">
        <f t="shared" si="17"/>
        <v>0</v>
      </c>
      <c r="F128" s="10">
        <f t="shared" si="17"/>
        <v>0</v>
      </c>
      <c r="G128" s="10">
        <f t="shared" si="17"/>
        <v>0</v>
      </c>
      <c r="H128" s="10">
        <f t="shared" si="17"/>
        <v>0</v>
      </c>
      <c r="I128" s="10">
        <f t="shared" si="17"/>
        <v>0</v>
      </c>
      <c r="J128" s="10">
        <f t="shared" si="17"/>
        <v>0</v>
      </c>
      <c r="K128" s="11">
        <f t="shared" si="17"/>
        <v>0</v>
      </c>
    </row>
    <row r="129" spans="1:12" x14ac:dyDescent="0.2">
      <c r="A129" s="3"/>
      <c r="B129" s="16" t="s">
        <v>62</v>
      </c>
      <c r="C129" s="10">
        <f t="shared" ref="C129:K129" si="18">SUM(C12+C41+C70+C99)</f>
        <v>0</v>
      </c>
      <c r="D129" s="10">
        <f t="shared" si="18"/>
        <v>0</v>
      </c>
      <c r="E129" s="10">
        <f t="shared" si="18"/>
        <v>0</v>
      </c>
      <c r="F129" s="10">
        <f t="shared" si="18"/>
        <v>0</v>
      </c>
      <c r="G129" s="10">
        <f t="shared" si="18"/>
        <v>0</v>
      </c>
      <c r="H129" s="10">
        <f t="shared" si="18"/>
        <v>0</v>
      </c>
      <c r="I129" s="10">
        <f t="shared" si="18"/>
        <v>0</v>
      </c>
      <c r="J129" s="10">
        <f t="shared" si="18"/>
        <v>0</v>
      </c>
      <c r="K129" s="11">
        <f t="shared" si="18"/>
        <v>0</v>
      </c>
    </row>
    <row r="130" spans="1:12" x14ac:dyDescent="0.2">
      <c r="A130" s="3"/>
      <c r="B130" s="16" t="s">
        <v>63</v>
      </c>
      <c r="C130" s="10">
        <f t="shared" ref="C130:K130" si="19">SUM(C13+C42+C71+C100)</f>
        <v>0</v>
      </c>
      <c r="D130" s="10">
        <f t="shared" si="19"/>
        <v>0</v>
      </c>
      <c r="E130" s="10">
        <f t="shared" si="19"/>
        <v>0</v>
      </c>
      <c r="F130" s="10">
        <f t="shared" si="19"/>
        <v>0</v>
      </c>
      <c r="G130" s="10">
        <f t="shared" si="19"/>
        <v>0</v>
      </c>
      <c r="H130" s="10">
        <f t="shared" si="19"/>
        <v>0</v>
      </c>
      <c r="I130" s="10">
        <f t="shared" si="19"/>
        <v>0</v>
      </c>
      <c r="J130" s="10">
        <f t="shared" si="19"/>
        <v>0</v>
      </c>
      <c r="K130" s="11">
        <f t="shared" si="19"/>
        <v>0</v>
      </c>
    </row>
    <row r="131" spans="1:12" x14ac:dyDescent="0.2">
      <c r="A131" s="3"/>
      <c r="B131" s="16" t="s">
        <v>64</v>
      </c>
      <c r="C131" s="10">
        <f t="shared" ref="C131:K131" si="20">SUM(C14+C43+C72+C101)</f>
        <v>0</v>
      </c>
      <c r="D131" s="10">
        <f t="shared" si="20"/>
        <v>0</v>
      </c>
      <c r="E131" s="10">
        <f t="shared" si="20"/>
        <v>0</v>
      </c>
      <c r="F131" s="10">
        <f t="shared" si="20"/>
        <v>0</v>
      </c>
      <c r="G131" s="10">
        <f t="shared" si="20"/>
        <v>0</v>
      </c>
      <c r="H131" s="10">
        <f t="shared" si="20"/>
        <v>0</v>
      </c>
      <c r="I131" s="10">
        <f t="shared" si="20"/>
        <v>0</v>
      </c>
      <c r="J131" s="10">
        <f t="shared" si="20"/>
        <v>0</v>
      </c>
      <c r="K131" s="11">
        <f t="shared" si="20"/>
        <v>0</v>
      </c>
    </row>
    <row r="132" spans="1:12" x14ac:dyDescent="0.2">
      <c r="A132" s="3"/>
      <c r="B132" s="16" t="s">
        <v>65</v>
      </c>
      <c r="C132" s="10">
        <f t="shared" ref="C132:K132" si="21">SUM(C15+C44+C73+C102)</f>
        <v>0</v>
      </c>
      <c r="D132" s="10">
        <f t="shared" si="21"/>
        <v>0</v>
      </c>
      <c r="E132" s="10">
        <f t="shared" si="21"/>
        <v>0</v>
      </c>
      <c r="F132" s="10">
        <f t="shared" si="21"/>
        <v>0</v>
      </c>
      <c r="G132" s="10">
        <f t="shared" si="21"/>
        <v>0</v>
      </c>
      <c r="H132" s="10">
        <f t="shared" si="21"/>
        <v>0</v>
      </c>
      <c r="I132" s="10">
        <f t="shared" si="21"/>
        <v>0</v>
      </c>
      <c r="J132" s="10">
        <f t="shared" si="21"/>
        <v>0</v>
      </c>
      <c r="K132" s="11">
        <f t="shared" si="21"/>
        <v>0</v>
      </c>
    </row>
    <row r="133" spans="1:12" x14ac:dyDescent="0.2">
      <c r="A133" s="3"/>
      <c r="B133" s="16" t="s">
        <v>66</v>
      </c>
      <c r="C133" s="10">
        <f t="shared" ref="C133:K133" si="22">SUM(C16+C45+C74+C103)</f>
        <v>0</v>
      </c>
      <c r="D133" s="10">
        <f t="shared" si="22"/>
        <v>0</v>
      </c>
      <c r="E133" s="10">
        <f t="shared" si="22"/>
        <v>0</v>
      </c>
      <c r="F133" s="10">
        <f t="shared" si="22"/>
        <v>0</v>
      </c>
      <c r="G133" s="10">
        <f t="shared" si="22"/>
        <v>0</v>
      </c>
      <c r="H133" s="10">
        <f t="shared" si="22"/>
        <v>0</v>
      </c>
      <c r="I133" s="10">
        <f t="shared" si="22"/>
        <v>0</v>
      </c>
      <c r="J133" s="10">
        <f t="shared" si="22"/>
        <v>0</v>
      </c>
      <c r="K133" s="11">
        <f t="shared" si="22"/>
        <v>0</v>
      </c>
    </row>
    <row r="134" spans="1:12" x14ac:dyDescent="0.2">
      <c r="A134" s="3"/>
      <c r="B134" s="16" t="s">
        <v>67</v>
      </c>
      <c r="C134" s="10">
        <f t="shared" ref="C134:K134" si="23">SUM(C17+C46+C75+C104)</f>
        <v>1116</v>
      </c>
      <c r="D134" s="10">
        <f t="shared" si="23"/>
        <v>664</v>
      </c>
      <c r="E134" s="10">
        <f t="shared" si="23"/>
        <v>627</v>
      </c>
      <c r="F134" s="10">
        <f t="shared" si="23"/>
        <v>148</v>
      </c>
      <c r="G134" s="10">
        <f t="shared" si="23"/>
        <v>409</v>
      </c>
      <c r="H134" s="10">
        <f t="shared" si="23"/>
        <v>102</v>
      </c>
      <c r="I134" s="10">
        <f t="shared" si="23"/>
        <v>37</v>
      </c>
      <c r="J134" s="10">
        <f t="shared" si="23"/>
        <v>49</v>
      </c>
      <c r="K134" s="11">
        <f t="shared" si="23"/>
        <v>3152</v>
      </c>
    </row>
    <row r="135" spans="1:12" x14ac:dyDescent="0.2">
      <c r="A135" s="3"/>
      <c r="B135" s="16" t="s">
        <v>68</v>
      </c>
      <c r="C135" s="10">
        <f t="shared" ref="C135:K135" si="24">SUM(C18+C47+C76+C105)</f>
        <v>20024</v>
      </c>
      <c r="D135" s="10">
        <f t="shared" si="24"/>
        <v>9901</v>
      </c>
      <c r="E135" s="10">
        <f t="shared" si="24"/>
        <v>11185</v>
      </c>
      <c r="F135" s="10">
        <f t="shared" si="24"/>
        <v>1848</v>
      </c>
      <c r="G135" s="10">
        <f t="shared" si="24"/>
        <v>7105</v>
      </c>
      <c r="H135" s="10">
        <f t="shared" si="24"/>
        <v>1397</v>
      </c>
      <c r="I135" s="10">
        <f t="shared" si="24"/>
        <v>612</v>
      </c>
      <c r="J135" s="10">
        <f t="shared" si="24"/>
        <v>397</v>
      </c>
      <c r="K135" s="11">
        <f t="shared" si="24"/>
        <v>52469</v>
      </c>
    </row>
    <row r="136" spans="1:12" x14ac:dyDescent="0.2">
      <c r="A136" s="3"/>
      <c r="B136" s="16" t="s">
        <v>69</v>
      </c>
      <c r="C136" s="10">
        <f t="shared" ref="C136:K136" si="25">SUM(C19+C48+C77+C106)</f>
        <v>27647</v>
      </c>
      <c r="D136" s="10">
        <f t="shared" si="25"/>
        <v>13368</v>
      </c>
      <c r="E136" s="10">
        <f t="shared" si="25"/>
        <v>14624</v>
      </c>
      <c r="F136" s="10">
        <f t="shared" si="25"/>
        <v>2336</v>
      </c>
      <c r="G136" s="10">
        <f t="shared" si="25"/>
        <v>8974</v>
      </c>
      <c r="H136" s="10">
        <f t="shared" si="25"/>
        <v>2038</v>
      </c>
      <c r="I136" s="10">
        <f t="shared" si="25"/>
        <v>976</v>
      </c>
      <c r="J136" s="10">
        <f t="shared" si="25"/>
        <v>436</v>
      </c>
      <c r="K136" s="11">
        <f t="shared" si="25"/>
        <v>70399</v>
      </c>
    </row>
    <row r="137" spans="1:12" x14ac:dyDescent="0.2">
      <c r="A137" s="3"/>
      <c r="B137" s="16" t="s">
        <v>70</v>
      </c>
      <c r="C137" s="10">
        <f t="shared" ref="C137:K137" si="26">SUM(C20+C49+C78+C107)</f>
        <v>36551</v>
      </c>
      <c r="D137" s="10">
        <f t="shared" si="26"/>
        <v>15803</v>
      </c>
      <c r="E137" s="10">
        <f t="shared" si="26"/>
        <v>17292</v>
      </c>
      <c r="F137" s="10">
        <f t="shared" si="26"/>
        <v>2734</v>
      </c>
      <c r="G137" s="10">
        <f t="shared" si="26"/>
        <v>10625</v>
      </c>
      <c r="H137" s="10">
        <f t="shared" si="26"/>
        <v>2605</v>
      </c>
      <c r="I137" s="10">
        <f t="shared" si="26"/>
        <v>1282</v>
      </c>
      <c r="J137" s="10">
        <f t="shared" si="26"/>
        <v>456</v>
      </c>
      <c r="K137" s="11">
        <f t="shared" si="26"/>
        <v>87348</v>
      </c>
    </row>
    <row r="138" spans="1:12" x14ac:dyDescent="0.2">
      <c r="A138" s="3"/>
      <c r="B138" s="16" t="s">
        <v>71</v>
      </c>
      <c r="C138" s="10">
        <f t="shared" ref="C138:K138" si="27">SUM(C21+C50+C79+C108)</f>
        <v>43112</v>
      </c>
      <c r="D138" s="10">
        <f t="shared" si="27"/>
        <v>18548</v>
      </c>
      <c r="E138" s="10">
        <f t="shared" si="27"/>
        <v>20888</v>
      </c>
      <c r="F138" s="10">
        <f t="shared" si="27"/>
        <v>3226</v>
      </c>
      <c r="G138" s="10">
        <f t="shared" si="27"/>
        <v>13453</v>
      </c>
      <c r="H138" s="10">
        <f t="shared" si="27"/>
        <v>3379</v>
      </c>
      <c r="I138" s="10">
        <f t="shared" si="27"/>
        <v>1550</v>
      </c>
      <c r="J138" s="10">
        <f t="shared" si="27"/>
        <v>581</v>
      </c>
      <c r="K138" s="11">
        <f t="shared" si="27"/>
        <v>104737</v>
      </c>
    </row>
    <row r="139" spans="1:12" x14ac:dyDescent="0.2">
      <c r="A139" s="3"/>
      <c r="B139" s="16" t="s">
        <v>72</v>
      </c>
      <c r="C139" s="10">
        <f t="shared" ref="C139:K139" si="28">SUM(C22+C51+C80+C109)</f>
        <v>48958</v>
      </c>
      <c r="D139" s="10">
        <f t="shared" si="28"/>
        <v>21074</v>
      </c>
      <c r="E139" s="10">
        <f t="shared" si="28"/>
        <v>24510</v>
      </c>
      <c r="F139" s="10">
        <f t="shared" si="28"/>
        <v>3676</v>
      </c>
      <c r="G139" s="10">
        <f t="shared" si="28"/>
        <v>15321</v>
      </c>
      <c r="H139" s="10">
        <f t="shared" si="28"/>
        <v>3738</v>
      </c>
      <c r="I139" s="10">
        <f t="shared" si="28"/>
        <v>1927</v>
      </c>
      <c r="J139" s="10">
        <f t="shared" si="28"/>
        <v>631</v>
      </c>
      <c r="K139" s="11">
        <f t="shared" si="28"/>
        <v>119835</v>
      </c>
    </row>
    <row r="140" spans="1:12" x14ac:dyDescent="0.2">
      <c r="A140" s="3"/>
      <c r="B140" s="16" t="s">
        <v>73</v>
      </c>
      <c r="C140" s="10">
        <f t="shared" ref="C140:K140" si="29">SUM(C23+C52+C81+C110)</f>
        <v>56072</v>
      </c>
      <c r="D140" s="10">
        <f t="shared" si="29"/>
        <v>24388</v>
      </c>
      <c r="E140" s="10">
        <f t="shared" si="29"/>
        <v>29990</v>
      </c>
      <c r="F140" s="10">
        <f t="shared" si="29"/>
        <v>4258</v>
      </c>
      <c r="G140" s="10">
        <f t="shared" si="29"/>
        <v>18169</v>
      </c>
      <c r="H140" s="10">
        <f t="shared" si="29"/>
        <v>4345</v>
      </c>
      <c r="I140" s="10">
        <f t="shared" si="29"/>
        <v>2785</v>
      </c>
      <c r="J140" s="10">
        <f t="shared" si="29"/>
        <v>784</v>
      </c>
      <c r="K140" s="11">
        <f t="shared" si="29"/>
        <v>140791</v>
      </c>
    </row>
    <row r="141" spans="1:12" x14ac:dyDescent="0.2">
      <c r="A141" s="3"/>
      <c r="B141" s="16" t="s">
        <v>74</v>
      </c>
      <c r="C141" s="10">
        <f t="shared" ref="C141:K141" si="30">SUM(C24+C53+C82+C111)</f>
        <v>57898</v>
      </c>
      <c r="D141" s="10">
        <f t="shared" si="30"/>
        <v>26222</v>
      </c>
      <c r="E141" s="10">
        <f t="shared" si="30"/>
        <v>33955</v>
      </c>
      <c r="F141" s="10">
        <f t="shared" si="30"/>
        <v>4555</v>
      </c>
      <c r="G141" s="10">
        <f t="shared" si="30"/>
        <v>19809</v>
      </c>
      <c r="H141" s="10">
        <f t="shared" si="30"/>
        <v>4700</v>
      </c>
      <c r="I141" s="10">
        <f t="shared" si="30"/>
        <v>3097</v>
      </c>
      <c r="J141" s="10">
        <f t="shared" si="30"/>
        <v>1002</v>
      </c>
      <c r="K141" s="11">
        <f t="shared" si="30"/>
        <v>151238</v>
      </c>
    </row>
    <row r="142" spans="1:12" x14ac:dyDescent="0.2">
      <c r="A142" s="3"/>
      <c r="B142" s="16" t="s">
        <v>75</v>
      </c>
      <c r="C142" s="10">
        <f t="shared" ref="C142:K142" si="31">SUM(C25+C54+C83+C112)</f>
        <v>59569</v>
      </c>
      <c r="D142" s="10">
        <f t="shared" si="31"/>
        <v>27445</v>
      </c>
      <c r="E142" s="10">
        <f t="shared" si="31"/>
        <v>37648</v>
      </c>
      <c r="F142" s="10">
        <f t="shared" si="31"/>
        <v>4732</v>
      </c>
      <c r="G142" s="10">
        <f t="shared" si="31"/>
        <v>20583</v>
      </c>
      <c r="H142" s="10">
        <f t="shared" si="31"/>
        <v>4755</v>
      </c>
      <c r="I142" s="10">
        <f t="shared" si="31"/>
        <v>3303</v>
      </c>
      <c r="J142" s="10">
        <f t="shared" si="31"/>
        <v>1038</v>
      </c>
      <c r="K142" s="11">
        <f t="shared" si="31"/>
        <v>159073</v>
      </c>
    </row>
    <row r="143" spans="1:12" x14ac:dyDescent="0.2">
      <c r="A143" s="3"/>
      <c r="B143" s="16" t="s">
        <v>42</v>
      </c>
      <c r="C143" s="10">
        <f t="shared" ref="C143:K144" si="32">SUM(C26+C55+C84+C113)</f>
        <v>59234</v>
      </c>
      <c r="D143" s="10">
        <f t="shared" si="32"/>
        <v>28844</v>
      </c>
      <c r="E143" s="10">
        <f t="shared" si="32"/>
        <v>38590</v>
      </c>
      <c r="F143" s="10">
        <f t="shared" si="32"/>
        <v>4730</v>
      </c>
      <c r="G143" s="10">
        <f t="shared" si="32"/>
        <v>20553</v>
      </c>
      <c r="H143" s="10">
        <f t="shared" si="32"/>
        <v>4604</v>
      </c>
      <c r="I143" s="10">
        <f t="shared" si="32"/>
        <v>3517</v>
      </c>
      <c r="J143" s="10">
        <f t="shared" si="32"/>
        <v>1272</v>
      </c>
      <c r="K143" s="11">
        <f t="shared" si="32"/>
        <v>161344</v>
      </c>
    </row>
    <row r="144" spans="1:12" x14ac:dyDescent="0.2">
      <c r="B144" s="23" t="s">
        <v>116</v>
      </c>
      <c r="C144" s="10">
        <f t="shared" si="32"/>
        <v>63217</v>
      </c>
      <c r="D144" s="10">
        <f t="shared" si="32"/>
        <v>31432</v>
      </c>
      <c r="E144" s="10">
        <f t="shared" si="32"/>
        <v>41482</v>
      </c>
      <c r="F144" s="10">
        <f t="shared" si="32"/>
        <v>5050</v>
      </c>
      <c r="G144" s="10">
        <f t="shared" si="32"/>
        <v>20343</v>
      </c>
      <c r="H144" s="10">
        <f t="shared" si="32"/>
        <v>4918</v>
      </c>
      <c r="I144" s="10">
        <f t="shared" si="32"/>
        <v>3716</v>
      </c>
      <c r="J144" s="10">
        <f t="shared" si="32"/>
        <v>1826</v>
      </c>
      <c r="K144" s="11">
        <f t="shared" si="32"/>
        <v>171984</v>
      </c>
      <c r="L144" s="36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5"/>
  <sheetViews>
    <sheetView topLeftCell="A103" workbookViewId="0">
      <selection activeCell="A103" sqref="A103"/>
    </sheetView>
  </sheetViews>
  <sheetFormatPr defaultColWidth="10.42578125" defaultRowHeight="12.75" x14ac:dyDescent="0.2"/>
  <cols>
    <col min="1" max="1" width="18.140625" style="3" bestFit="1" customWidth="1"/>
    <col min="2" max="10" width="10.42578125" style="3"/>
    <col min="11" max="11" width="10.42578125" style="5"/>
    <col min="12" max="16384" width="10.42578125" style="3"/>
  </cols>
  <sheetData>
    <row r="1" spans="1:11" x14ac:dyDescent="0.2">
      <c r="A1" s="12" t="s">
        <v>109</v>
      </c>
      <c r="C1" s="4" t="s">
        <v>43</v>
      </c>
      <c r="D1" s="4" t="s">
        <v>44</v>
      </c>
      <c r="E1" s="4" t="s">
        <v>45</v>
      </c>
      <c r="F1" s="4" t="s">
        <v>46</v>
      </c>
      <c r="G1" s="4" t="s">
        <v>47</v>
      </c>
      <c r="H1" s="4" t="s">
        <v>48</v>
      </c>
      <c r="I1" s="4" t="s">
        <v>49</v>
      </c>
      <c r="J1" s="4" t="s">
        <v>50</v>
      </c>
      <c r="K1" s="4" t="s">
        <v>17</v>
      </c>
    </row>
    <row r="2" spans="1:11" x14ac:dyDescent="0.2">
      <c r="A2" s="12" t="s">
        <v>110</v>
      </c>
      <c r="B2" s="16" t="s">
        <v>52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11">
        <f t="shared" ref="K2:K24" si="0">SUM(C2:J2)</f>
        <v>0</v>
      </c>
    </row>
    <row r="3" spans="1:11" x14ac:dyDescent="0.2">
      <c r="A3" s="3" t="s">
        <v>106</v>
      </c>
      <c r="B3" s="16" t="s">
        <v>53</v>
      </c>
      <c r="C3" s="3">
        <v>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11">
        <f t="shared" si="0"/>
        <v>0</v>
      </c>
    </row>
    <row r="4" spans="1:11" x14ac:dyDescent="0.2">
      <c r="B4" s="16" t="s">
        <v>54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11">
        <f t="shared" si="0"/>
        <v>0</v>
      </c>
    </row>
    <row r="5" spans="1:11" x14ac:dyDescent="0.2">
      <c r="B5" s="16" t="s">
        <v>55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11">
        <f t="shared" si="0"/>
        <v>0</v>
      </c>
    </row>
    <row r="6" spans="1:11" x14ac:dyDescent="0.2">
      <c r="B6" s="16" t="s">
        <v>56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11">
        <f t="shared" si="0"/>
        <v>0</v>
      </c>
    </row>
    <row r="7" spans="1:11" x14ac:dyDescent="0.2">
      <c r="B7" s="16" t="s">
        <v>57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11">
        <f t="shared" si="0"/>
        <v>0</v>
      </c>
    </row>
    <row r="8" spans="1:11" x14ac:dyDescent="0.2">
      <c r="B8" s="16" t="s">
        <v>58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11">
        <f t="shared" si="0"/>
        <v>0</v>
      </c>
    </row>
    <row r="9" spans="1:11" x14ac:dyDescent="0.2">
      <c r="B9" s="16" t="s">
        <v>59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11">
        <f t="shared" si="0"/>
        <v>0</v>
      </c>
    </row>
    <row r="10" spans="1:11" x14ac:dyDescent="0.2">
      <c r="B10" s="16" t="s">
        <v>60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11">
        <f t="shared" si="0"/>
        <v>0</v>
      </c>
    </row>
    <row r="11" spans="1:11" x14ac:dyDescent="0.2">
      <c r="B11" s="16" t="s">
        <v>61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11">
        <f t="shared" si="0"/>
        <v>0</v>
      </c>
    </row>
    <row r="12" spans="1:11" x14ac:dyDescent="0.2">
      <c r="B12" s="16" t="s">
        <v>62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11">
        <f t="shared" si="0"/>
        <v>0</v>
      </c>
    </row>
    <row r="13" spans="1:11" x14ac:dyDescent="0.2">
      <c r="B13" s="16" t="s">
        <v>63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11">
        <f t="shared" si="0"/>
        <v>0</v>
      </c>
    </row>
    <row r="14" spans="1:11" x14ac:dyDescent="0.2">
      <c r="B14" s="16" t="s">
        <v>64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11">
        <f t="shared" si="0"/>
        <v>0</v>
      </c>
    </row>
    <row r="15" spans="1:11" x14ac:dyDescent="0.2">
      <c r="B15" s="16" t="s">
        <v>65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11">
        <f t="shared" si="0"/>
        <v>0</v>
      </c>
    </row>
    <row r="16" spans="1:11" x14ac:dyDescent="0.2">
      <c r="B16" s="16" t="s">
        <v>66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11">
        <f t="shared" si="0"/>
        <v>0</v>
      </c>
    </row>
    <row r="17" spans="1:11" x14ac:dyDescent="0.2">
      <c r="B17" s="15" t="s">
        <v>67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11">
        <f t="shared" si="0"/>
        <v>0</v>
      </c>
    </row>
    <row r="18" spans="1:11" x14ac:dyDescent="0.2">
      <c r="B18" s="15" t="s">
        <v>68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11">
        <f t="shared" si="0"/>
        <v>0</v>
      </c>
    </row>
    <row r="19" spans="1:11" x14ac:dyDescent="0.2">
      <c r="B19" s="15" t="s">
        <v>69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11">
        <f t="shared" si="0"/>
        <v>0</v>
      </c>
    </row>
    <row r="20" spans="1:11" x14ac:dyDescent="0.2">
      <c r="B20" s="15" t="s">
        <v>70</v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11">
        <f t="shared" si="0"/>
        <v>0</v>
      </c>
    </row>
    <row r="21" spans="1:11" x14ac:dyDescent="0.2">
      <c r="B21" s="15" t="s">
        <v>71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11">
        <f t="shared" si="0"/>
        <v>0</v>
      </c>
    </row>
    <row r="22" spans="1:11" x14ac:dyDescent="0.2">
      <c r="B22" s="15" t="s">
        <v>72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11">
        <f t="shared" si="0"/>
        <v>0</v>
      </c>
    </row>
    <row r="23" spans="1:11" x14ac:dyDescent="0.2">
      <c r="B23" s="15" t="s">
        <v>73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11">
        <f t="shared" si="0"/>
        <v>0</v>
      </c>
    </row>
    <row r="24" spans="1:11" x14ac:dyDescent="0.2">
      <c r="B24" s="15" t="s">
        <v>74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11">
        <f t="shared" si="0"/>
        <v>0</v>
      </c>
    </row>
    <row r="25" spans="1:11" x14ac:dyDescent="0.2">
      <c r="B25" s="15" t="s">
        <v>75</v>
      </c>
      <c r="C25" s="10">
        <v>12110</v>
      </c>
      <c r="D25" s="10">
        <v>9345</v>
      </c>
      <c r="E25" s="10">
        <v>7535</v>
      </c>
      <c r="F25" s="3">
        <v>923</v>
      </c>
      <c r="G25" s="10">
        <v>5656</v>
      </c>
      <c r="H25" s="3">
        <v>590</v>
      </c>
      <c r="I25" s="3">
        <v>806</v>
      </c>
      <c r="J25" s="3">
        <v>157</v>
      </c>
      <c r="K25" s="11">
        <f>SUM(C25:J25)</f>
        <v>37122</v>
      </c>
    </row>
    <row r="26" spans="1:11" x14ac:dyDescent="0.2">
      <c r="B26" s="15" t="s">
        <v>42</v>
      </c>
      <c r="C26" s="10">
        <v>27078</v>
      </c>
      <c r="D26" s="10">
        <v>16583</v>
      </c>
      <c r="E26" s="10">
        <v>17191</v>
      </c>
      <c r="F26" s="10">
        <v>2385</v>
      </c>
      <c r="G26" s="10">
        <v>14007</v>
      </c>
      <c r="H26" s="10">
        <v>1460</v>
      </c>
      <c r="I26" s="10">
        <v>1818</v>
      </c>
      <c r="J26" s="3">
        <v>226</v>
      </c>
      <c r="K26" s="11">
        <f>SUM(C26:J26)</f>
        <v>80748</v>
      </c>
    </row>
    <row r="27" spans="1:11" x14ac:dyDescent="0.2">
      <c r="B27" s="23" t="s">
        <v>116</v>
      </c>
      <c r="C27" s="10">
        <v>37807</v>
      </c>
      <c r="D27" s="10">
        <v>21168</v>
      </c>
      <c r="E27" s="10">
        <v>23185</v>
      </c>
      <c r="F27" s="10">
        <v>3205</v>
      </c>
      <c r="G27" s="10">
        <v>18771</v>
      </c>
      <c r="H27" s="10">
        <v>1921</v>
      </c>
      <c r="I27" s="10">
        <v>2504</v>
      </c>
      <c r="J27" s="3">
        <v>608</v>
      </c>
      <c r="K27" s="11">
        <f>SUM(C27:J27)</f>
        <v>109169</v>
      </c>
    </row>
    <row r="28" spans="1:11" x14ac:dyDescent="0.2">
      <c r="B28" s="23"/>
      <c r="C28" s="10"/>
      <c r="D28" s="10"/>
      <c r="E28" s="10"/>
      <c r="F28" s="10"/>
      <c r="G28" s="10"/>
      <c r="H28" s="10"/>
      <c r="I28" s="10"/>
      <c r="K28" s="11"/>
    </row>
    <row r="31" spans="1:11" x14ac:dyDescent="0.2">
      <c r="A31" s="12" t="s">
        <v>111</v>
      </c>
      <c r="B31" s="16" t="s">
        <v>52</v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11">
        <f t="shared" ref="K31:K56" si="1">SUM(C31:J31)</f>
        <v>0</v>
      </c>
    </row>
    <row r="32" spans="1:11" x14ac:dyDescent="0.2">
      <c r="A32" s="3" t="s">
        <v>113</v>
      </c>
      <c r="B32" s="16" t="s">
        <v>53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11">
        <f t="shared" si="1"/>
        <v>0</v>
      </c>
    </row>
    <row r="33" spans="2:11" x14ac:dyDescent="0.2">
      <c r="B33" s="16" t="s">
        <v>54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11">
        <f t="shared" si="1"/>
        <v>0</v>
      </c>
    </row>
    <row r="34" spans="2:11" x14ac:dyDescent="0.2">
      <c r="B34" s="16" t="s">
        <v>55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11">
        <f t="shared" si="1"/>
        <v>0</v>
      </c>
    </row>
    <row r="35" spans="2:11" x14ac:dyDescent="0.2">
      <c r="B35" s="16" t="s">
        <v>56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11">
        <f t="shared" si="1"/>
        <v>0</v>
      </c>
    </row>
    <row r="36" spans="2:11" x14ac:dyDescent="0.2">
      <c r="B36" s="16" t="s">
        <v>57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11">
        <f t="shared" si="1"/>
        <v>0</v>
      </c>
    </row>
    <row r="37" spans="2:11" x14ac:dyDescent="0.2">
      <c r="B37" s="16" t="s">
        <v>58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11">
        <f t="shared" si="1"/>
        <v>0</v>
      </c>
    </row>
    <row r="38" spans="2:11" x14ac:dyDescent="0.2">
      <c r="B38" s="16" t="s">
        <v>59</v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11">
        <f t="shared" si="1"/>
        <v>0</v>
      </c>
    </row>
    <row r="39" spans="2:11" x14ac:dyDescent="0.2">
      <c r="B39" s="16" t="s">
        <v>60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11">
        <f t="shared" si="1"/>
        <v>0</v>
      </c>
    </row>
    <row r="40" spans="2:11" x14ac:dyDescent="0.2">
      <c r="B40" s="16" t="s">
        <v>61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11">
        <f t="shared" si="1"/>
        <v>0</v>
      </c>
    </row>
    <row r="41" spans="2:11" x14ac:dyDescent="0.2">
      <c r="B41" s="16" t="s">
        <v>62</v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11">
        <f t="shared" si="1"/>
        <v>0</v>
      </c>
    </row>
    <row r="42" spans="2:11" x14ac:dyDescent="0.2">
      <c r="B42" s="16" t="s">
        <v>63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11">
        <f t="shared" si="1"/>
        <v>0</v>
      </c>
    </row>
    <row r="43" spans="2:11" x14ac:dyDescent="0.2">
      <c r="B43" s="16" t="s">
        <v>64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11">
        <f t="shared" si="1"/>
        <v>0</v>
      </c>
    </row>
    <row r="44" spans="2:11" x14ac:dyDescent="0.2">
      <c r="B44" s="16" t="s">
        <v>65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11">
        <f t="shared" si="1"/>
        <v>0</v>
      </c>
    </row>
    <row r="45" spans="2:11" x14ac:dyDescent="0.2">
      <c r="B45" s="16" t="s">
        <v>66</v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11">
        <f t="shared" si="1"/>
        <v>0</v>
      </c>
    </row>
    <row r="46" spans="2:11" x14ac:dyDescent="0.2">
      <c r="B46" s="15" t="s">
        <v>67</v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11">
        <f t="shared" si="1"/>
        <v>0</v>
      </c>
    </row>
    <row r="47" spans="2:11" x14ac:dyDescent="0.2">
      <c r="B47" s="15" t="s">
        <v>68</v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11">
        <f t="shared" si="1"/>
        <v>0</v>
      </c>
    </row>
    <row r="48" spans="2:11" x14ac:dyDescent="0.2">
      <c r="B48" s="15" t="s">
        <v>69</v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11">
        <f t="shared" si="1"/>
        <v>0</v>
      </c>
    </row>
    <row r="49" spans="1:11" x14ac:dyDescent="0.2">
      <c r="B49" s="15" t="s">
        <v>70</v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11">
        <f t="shared" si="1"/>
        <v>0</v>
      </c>
    </row>
    <row r="50" spans="1:11" x14ac:dyDescent="0.2">
      <c r="B50" s="15" t="s">
        <v>71</v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11">
        <f t="shared" si="1"/>
        <v>0</v>
      </c>
    </row>
    <row r="51" spans="1:11" x14ac:dyDescent="0.2">
      <c r="B51" s="15" t="s">
        <v>72</v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11">
        <f t="shared" si="1"/>
        <v>0</v>
      </c>
    </row>
    <row r="52" spans="1:11" x14ac:dyDescent="0.2">
      <c r="B52" s="15" t="s">
        <v>73</v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11">
        <f t="shared" si="1"/>
        <v>0</v>
      </c>
    </row>
    <row r="53" spans="1:11" x14ac:dyDescent="0.2">
      <c r="B53" s="15" t="s">
        <v>74</v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11">
        <f t="shared" si="1"/>
        <v>0</v>
      </c>
    </row>
    <row r="54" spans="1:11" x14ac:dyDescent="0.2">
      <c r="B54" s="15" t="s">
        <v>75</v>
      </c>
      <c r="C54" s="13">
        <v>5078</v>
      </c>
      <c r="D54" s="13">
        <v>3339</v>
      </c>
      <c r="E54" s="13">
        <v>2547</v>
      </c>
      <c r="F54" s="14">
        <v>224</v>
      </c>
      <c r="G54" s="13">
        <v>2667</v>
      </c>
      <c r="H54" s="14">
        <v>379</v>
      </c>
      <c r="I54" s="14">
        <v>232</v>
      </c>
      <c r="J54" s="14">
        <v>95</v>
      </c>
      <c r="K54" s="11">
        <f t="shared" si="1"/>
        <v>14561</v>
      </c>
    </row>
    <row r="55" spans="1:11" x14ac:dyDescent="0.2">
      <c r="B55" s="15" t="s">
        <v>42</v>
      </c>
      <c r="C55" s="13">
        <v>14234</v>
      </c>
      <c r="D55" s="13">
        <v>8608</v>
      </c>
      <c r="E55" s="13">
        <v>8048</v>
      </c>
      <c r="F55" s="14">
        <v>776</v>
      </c>
      <c r="G55" s="13">
        <v>7247</v>
      </c>
      <c r="H55" s="14">
        <v>840</v>
      </c>
      <c r="I55" s="14">
        <v>834</v>
      </c>
      <c r="J55" s="14">
        <v>213</v>
      </c>
      <c r="K55" s="11">
        <f t="shared" si="1"/>
        <v>40800</v>
      </c>
    </row>
    <row r="56" spans="1:11" x14ac:dyDescent="0.2">
      <c r="B56" s="23" t="s">
        <v>116</v>
      </c>
      <c r="C56" s="22">
        <v>22055</v>
      </c>
      <c r="D56" s="22">
        <v>12185</v>
      </c>
      <c r="E56" s="22">
        <v>12881</v>
      </c>
      <c r="F56" s="24">
        <v>1570</v>
      </c>
      <c r="G56" s="22">
        <v>10626</v>
      </c>
      <c r="H56" s="24">
        <v>1239</v>
      </c>
      <c r="I56" s="24">
        <v>1534</v>
      </c>
      <c r="J56" s="24">
        <v>272</v>
      </c>
      <c r="K56" s="11">
        <f t="shared" si="1"/>
        <v>62362</v>
      </c>
    </row>
    <row r="57" spans="1:11" x14ac:dyDescent="0.2">
      <c r="B57" s="23"/>
      <c r="C57" s="22"/>
      <c r="D57" s="22"/>
      <c r="E57" s="22"/>
      <c r="F57" s="24"/>
      <c r="G57" s="22"/>
      <c r="H57" s="24"/>
      <c r="I57" s="24"/>
      <c r="J57" s="24"/>
      <c r="K57" s="11"/>
    </row>
    <row r="60" spans="1:11" x14ac:dyDescent="0.2">
      <c r="A60" s="12" t="s">
        <v>112</v>
      </c>
      <c r="B60" s="16" t="s">
        <v>52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11">
        <f t="shared" ref="K60:K85" si="2">SUM(C60:J60)</f>
        <v>0</v>
      </c>
    </row>
    <row r="61" spans="1:11" x14ac:dyDescent="0.2">
      <c r="A61" s="3" t="s">
        <v>114</v>
      </c>
      <c r="B61" s="16" t="s">
        <v>53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11">
        <f t="shared" si="2"/>
        <v>0</v>
      </c>
    </row>
    <row r="62" spans="1:11" x14ac:dyDescent="0.2">
      <c r="B62" s="16" t="s">
        <v>54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11">
        <f t="shared" si="2"/>
        <v>0</v>
      </c>
    </row>
    <row r="63" spans="1:11" x14ac:dyDescent="0.2">
      <c r="B63" s="16" t="s">
        <v>55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11">
        <f t="shared" si="2"/>
        <v>0</v>
      </c>
    </row>
    <row r="64" spans="1:11" x14ac:dyDescent="0.2">
      <c r="B64" s="16" t="s">
        <v>56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11">
        <f t="shared" si="2"/>
        <v>0</v>
      </c>
    </row>
    <row r="65" spans="2:11" x14ac:dyDescent="0.2">
      <c r="B65" s="16" t="s">
        <v>57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11">
        <f t="shared" si="2"/>
        <v>0</v>
      </c>
    </row>
    <row r="66" spans="2:11" x14ac:dyDescent="0.2">
      <c r="B66" s="16" t="s">
        <v>58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11">
        <f t="shared" si="2"/>
        <v>0</v>
      </c>
    </row>
    <row r="67" spans="2:11" x14ac:dyDescent="0.2">
      <c r="B67" s="16" t="s">
        <v>59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11">
        <f t="shared" si="2"/>
        <v>0</v>
      </c>
    </row>
    <row r="68" spans="2:11" x14ac:dyDescent="0.2">
      <c r="B68" s="16" t="s">
        <v>60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11">
        <f t="shared" si="2"/>
        <v>0</v>
      </c>
    </row>
    <row r="69" spans="2:11" x14ac:dyDescent="0.2">
      <c r="B69" s="16" t="s">
        <v>61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11">
        <f t="shared" si="2"/>
        <v>0</v>
      </c>
    </row>
    <row r="70" spans="2:11" x14ac:dyDescent="0.2">
      <c r="B70" s="16" t="s">
        <v>62</v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11">
        <f t="shared" si="2"/>
        <v>0</v>
      </c>
    </row>
    <row r="71" spans="2:11" x14ac:dyDescent="0.2">
      <c r="B71" s="16" t="s">
        <v>63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11">
        <f t="shared" si="2"/>
        <v>0</v>
      </c>
    </row>
    <row r="72" spans="2:11" x14ac:dyDescent="0.2">
      <c r="B72" s="16" t="s">
        <v>64</v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11">
        <f t="shared" si="2"/>
        <v>0</v>
      </c>
    </row>
    <row r="73" spans="2:11" x14ac:dyDescent="0.2">
      <c r="B73" s="16" t="s">
        <v>65</v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11">
        <f t="shared" si="2"/>
        <v>0</v>
      </c>
    </row>
    <row r="74" spans="2:11" x14ac:dyDescent="0.2">
      <c r="B74" s="16" t="s">
        <v>66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11">
        <f t="shared" si="2"/>
        <v>0</v>
      </c>
    </row>
    <row r="75" spans="2:11" x14ac:dyDescent="0.2">
      <c r="B75" s="15" t="s">
        <v>67</v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11">
        <f t="shared" si="2"/>
        <v>0</v>
      </c>
    </row>
    <row r="76" spans="2:11" x14ac:dyDescent="0.2">
      <c r="B76" s="15" t="s">
        <v>68</v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11">
        <f t="shared" si="2"/>
        <v>0</v>
      </c>
    </row>
    <row r="77" spans="2:11" x14ac:dyDescent="0.2">
      <c r="B77" s="15" t="s">
        <v>69</v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11">
        <f t="shared" si="2"/>
        <v>0</v>
      </c>
    </row>
    <row r="78" spans="2:11" x14ac:dyDescent="0.2">
      <c r="B78" s="15" t="s">
        <v>70</v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11">
        <f t="shared" si="2"/>
        <v>0</v>
      </c>
    </row>
    <row r="79" spans="2:11" x14ac:dyDescent="0.2">
      <c r="B79" s="15" t="s">
        <v>71</v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11">
        <f t="shared" si="2"/>
        <v>0</v>
      </c>
    </row>
    <row r="80" spans="2:11" x14ac:dyDescent="0.2">
      <c r="B80" s="15" t="s">
        <v>72</v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11">
        <f t="shared" si="2"/>
        <v>0</v>
      </c>
    </row>
    <row r="81" spans="1:11" x14ac:dyDescent="0.2">
      <c r="B81" s="15" t="s">
        <v>73</v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11">
        <f t="shared" si="2"/>
        <v>0</v>
      </c>
    </row>
    <row r="82" spans="1:11" x14ac:dyDescent="0.2">
      <c r="B82" s="15" t="s">
        <v>74</v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11">
        <f t="shared" si="2"/>
        <v>0</v>
      </c>
    </row>
    <row r="83" spans="1:11" x14ac:dyDescent="0.2">
      <c r="B83" s="15" t="s">
        <v>75</v>
      </c>
      <c r="C83" s="13">
        <v>1942</v>
      </c>
      <c r="D83" s="13">
        <v>1799</v>
      </c>
      <c r="E83" s="13">
        <v>1281</v>
      </c>
      <c r="F83" s="14">
        <v>107</v>
      </c>
      <c r="G83" s="13">
        <v>1229</v>
      </c>
      <c r="H83" s="14">
        <v>290</v>
      </c>
      <c r="I83" s="14">
        <v>74</v>
      </c>
      <c r="J83" s="14">
        <v>15</v>
      </c>
      <c r="K83" s="11">
        <f t="shared" si="2"/>
        <v>6737</v>
      </c>
    </row>
    <row r="84" spans="1:11" x14ac:dyDescent="0.2">
      <c r="B84" s="15" t="s">
        <v>42</v>
      </c>
      <c r="C84" s="13">
        <v>6224</v>
      </c>
      <c r="D84" s="13">
        <v>5264</v>
      </c>
      <c r="E84" s="13">
        <v>3602</v>
      </c>
      <c r="F84" s="14">
        <v>281</v>
      </c>
      <c r="G84" s="13">
        <v>3388</v>
      </c>
      <c r="H84" s="14">
        <v>659</v>
      </c>
      <c r="I84" s="14">
        <v>284</v>
      </c>
      <c r="J84" s="14">
        <v>63</v>
      </c>
      <c r="K84" s="11">
        <f t="shared" si="2"/>
        <v>19765</v>
      </c>
    </row>
    <row r="85" spans="1:11" x14ac:dyDescent="0.2">
      <c r="B85" s="23" t="s">
        <v>116</v>
      </c>
      <c r="C85" s="22">
        <v>10661</v>
      </c>
      <c r="D85" s="22">
        <v>7495</v>
      </c>
      <c r="E85" s="22">
        <v>6161</v>
      </c>
      <c r="F85" s="24">
        <v>516</v>
      </c>
      <c r="G85" s="22">
        <v>4754</v>
      </c>
      <c r="H85" s="24">
        <v>926</v>
      </c>
      <c r="I85" s="24">
        <v>433</v>
      </c>
      <c r="J85" s="24">
        <v>259</v>
      </c>
      <c r="K85" s="11">
        <f t="shared" si="2"/>
        <v>31205</v>
      </c>
    </row>
    <row r="86" spans="1:11" x14ac:dyDescent="0.2">
      <c r="B86" s="23"/>
      <c r="C86" s="22"/>
      <c r="D86" s="22"/>
      <c r="E86" s="22"/>
      <c r="F86" s="24"/>
      <c r="G86" s="22"/>
      <c r="H86" s="24"/>
      <c r="I86" s="24"/>
      <c r="J86" s="24"/>
      <c r="K86" s="11"/>
    </row>
    <row r="87" spans="1:11" x14ac:dyDescent="0.2">
      <c r="B87" s="23"/>
      <c r="C87" s="22"/>
      <c r="D87" s="22"/>
      <c r="E87" s="22"/>
      <c r="F87" s="24"/>
      <c r="G87" s="22"/>
      <c r="H87" s="24"/>
      <c r="I87" s="24"/>
      <c r="J87" s="24"/>
      <c r="K87" s="11"/>
    </row>
    <row r="89" spans="1:11" x14ac:dyDescent="0.2">
      <c r="C89" s="4" t="s">
        <v>43</v>
      </c>
      <c r="D89" s="4" t="s">
        <v>44</v>
      </c>
      <c r="E89" s="4" t="s">
        <v>45</v>
      </c>
      <c r="F89" s="4" t="s">
        <v>46</v>
      </c>
      <c r="G89" s="4" t="s">
        <v>47</v>
      </c>
      <c r="H89" s="4" t="s">
        <v>48</v>
      </c>
      <c r="I89" s="4" t="s">
        <v>49</v>
      </c>
      <c r="J89" s="4" t="s">
        <v>50</v>
      </c>
      <c r="K89" s="4" t="s">
        <v>17</v>
      </c>
    </row>
    <row r="90" spans="1:11" x14ac:dyDescent="0.2">
      <c r="A90" s="12" t="s">
        <v>94</v>
      </c>
      <c r="B90" s="16" t="s">
        <v>52</v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11">
        <f t="shared" ref="K90:K112" si="3">SUM(C90:J90)</f>
        <v>0</v>
      </c>
    </row>
    <row r="91" spans="1:11" x14ac:dyDescent="0.2">
      <c r="A91" s="12" t="s">
        <v>109</v>
      </c>
      <c r="B91" s="16" t="s">
        <v>53</v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11">
        <f t="shared" si="3"/>
        <v>0</v>
      </c>
    </row>
    <row r="92" spans="1:11" x14ac:dyDescent="0.2">
      <c r="B92" s="16" t="s">
        <v>54</v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11">
        <f t="shared" si="3"/>
        <v>0</v>
      </c>
    </row>
    <row r="93" spans="1:11" x14ac:dyDescent="0.2">
      <c r="B93" s="16" t="s">
        <v>55</v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11">
        <f t="shared" si="3"/>
        <v>0</v>
      </c>
    </row>
    <row r="94" spans="1:11" x14ac:dyDescent="0.2">
      <c r="B94" s="16" t="s">
        <v>56</v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11">
        <f t="shared" si="3"/>
        <v>0</v>
      </c>
    </row>
    <row r="95" spans="1:11" x14ac:dyDescent="0.2">
      <c r="B95" s="16" t="s">
        <v>57</v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11">
        <f t="shared" si="3"/>
        <v>0</v>
      </c>
    </row>
    <row r="96" spans="1:11" x14ac:dyDescent="0.2">
      <c r="B96" s="16" t="s">
        <v>58</v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11">
        <f t="shared" si="3"/>
        <v>0</v>
      </c>
    </row>
    <row r="97" spans="2:11" x14ac:dyDescent="0.2">
      <c r="B97" s="16" t="s">
        <v>59</v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11">
        <f t="shared" si="3"/>
        <v>0</v>
      </c>
    </row>
    <row r="98" spans="2:11" x14ac:dyDescent="0.2">
      <c r="B98" s="16" t="s">
        <v>60</v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11">
        <f t="shared" si="3"/>
        <v>0</v>
      </c>
    </row>
    <row r="99" spans="2:11" x14ac:dyDescent="0.2">
      <c r="B99" s="16" t="s">
        <v>61</v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11">
        <f t="shared" si="3"/>
        <v>0</v>
      </c>
    </row>
    <row r="100" spans="2:11" x14ac:dyDescent="0.2">
      <c r="B100" s="16" t="s">
        <v>62</v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11">
        <f t="shared" si="3"/>
        <v>0</v>
      </c>
    </row>
    <row r="101" spans="2:11" x14ac:dyDescent="0.2">
      <c r="B101" s="16" t="s">
        <v>63</v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11">
        <f t="shared" si="3"/>
        <v>0</v>
      </c>
    </row>
    <row r="102" spans="2:11" x14ac:dyDescent="0.2">
      <c r="B102" s="16" t="s">
        <v>64</v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11">
        <f t="shared" si="3"/>
        <v>0</v>
      </c>
    </row>
    <row r="103" spans="2:11" x14ac:dyDescent="0.2">
      <c r="B103" s="16" t="s">
        <v>65</v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11">
        <f t="shared" si="3"/>
        <v>0</v>
      </c>
    </row>
    <row r="104" spans="2:11" x14ac:dyDescent="0.2">
      <c r="B104" s="16" t="s">
        <v>66</v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11">
        <f t="shared" si="3"/>
        <v>0</v>
      </c>
    </row>
    <row r="105" spans="2:11" x14ac:dyDescent="0.2">
      <c r="B105" s="15" t="s">
        <v>67</v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11">
        <f t="shared" si="3"/>
        <v>0</v>
      </c>
    </row>
    <row r="106" spans="2:11" x14ac:dyDescent="0.2">
      <c r="B106" s="15" t="s">
        <v>68</v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11">
        <f t="shared" si="3"/>
        <v>0</v>
      </c>
    </row>
    <row r="107" spans="2:11" x14ac:dyDescent="0.2">
      <c r="B107" s="15" t="s">
        <v>69</v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11">
        <f t="shared" si="3"/>
        <v>0</v>
      </c>
    </row>
    <row r="108" spans="2:11" x14ac:dyDescent="0.2">
      <c r="B108" s="15" t="s">
        <v>70</v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11">
        <f t="shared" si="3"/>
        <v>0</v>
      </c>
    </row>
    <row r="109" spans="2:11" x14ac:dyDescent="0.2">
      <c r="B109" s="15" t="s">
        <v>71</v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11">
        <f t="shared" si="3"/>
        <v>0</v>
      </c>
    </row>
    <row r="110" spans="2:11" x14ac:dyDescent="0.2">
      <c r="B110" s="15" t="s">
        <v>72</v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11">
        <f t="shared" si="3"/>
        <v>0</v>
      </c>
    </row>
    <row r="111" spans="2:11" x14ac:dyDescent="0.2">
      <c r="B111" s="15" t="s">
        <v>73</v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11">
        <f t="shared" si="3"/>
        <v>0</v>
      </c>
    </row>
    <row r="112" spans="2:11" x14ac:dyDescent="0.2">
      <c r="B112" s="15" t="s">
        <v>74</v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11">
        <f t="shared" si="3"/>
        <v>0</v>
      </c>
    </row>
    <row r="113" spans="2:12" x14ac:dyDescent="0.2">
      <c r="B113" s="15" t="s">
        <v>75</v>
      </c>
      <c r="C113" s="10">
        <f>SUM(C25+C54+C83)</f>
        <v>19130</v>
      </c>
      <c r="D113" s="10">
        <f>SUM(D25+D54+D83)</f>
        <v>14483</v>
      </c>
      <c r="E113" s="10">
        <f>SUM(E25+E54+E83)</f>
        <v>11363</v>
      </c>
      <c r="F113" s="10">
        <f>SUM(F25+F54+F83)</f>
        <v>1254</v>
      </c>
      <c r="G113" s="10">
        <f>SUM(G25+G54+G83)</f>
        <v>9552</v>
      </c>
      <c r="H113" s="10">
        <f>SUM(H25+H54+H83)</f>
        <v>1259</v>
      </c>
      <c r="I113" s="10">
        <f>SUM(I25+I54+I83)</f>
        <v>1112</v>
      </c>
      <c r="J113" s="10">
        <f>SUM(J25+J54+J83)</f>
        <v>267</v>
      </c>
      <c r="K113" s="11">
        <f t="shared" ref="K113" si="4">SUM(C113:J113)</f>
        <v>58420</v>
      </c>
    </row>
    <row r="114" spans="2:12" x14ac:dyDescent="0.2">
      <c r="B114" s="15" t="s">
        <v>42</v>
      </c>
      <c r="C114" s="10">
        <f>SUM(C26+C55+C84)</f>
        <v>47536</v>
      </c>
      <c r="D114" s="10">
        <f>SUM(D26+D55+D84)</f>
        <v>30455</v>
      </c>
      <c r="E114" s="10">
        <f>SUM(E26+E55+E84)</f>
        <v>28841</v>
      </c>
      <c r="F114" s="10">
        <f>SUM(F26+F55+F84)</f>
        <v>3442</v>
      </c>
      <c r="G114" s="10">
        <f>SUM(G26+G55+G84)</f>
        <v>24642</v>
      </c>
      <c r="H114" s="10">
        <f>SUM(H26+H55+H84)</f>
        <v>2959</v>
      </c>
      <c r="I114" s="10">
        <f>SUM(I26+I55+I84)</f>
        <v>2936</v>
      </c>
      <c r="J114" s="10">
        <f>SUM(J26+J55+J84)</f>
        <v>502</v>
      </c>
      <c r="K114" s="11">
        <f t="shared" ref="K114" si="5">SUM(C114:J114)</f>
        <v>141313</v>
      </c>
    </row>
    <row r="115" spans="2:12" x14ac:dyDescent="0.2">
      <c r="B115" s="23" t="s">
        <v>116</v>
      </c>
      <c r="C115" s="10">
        <f>SUM(C27+C56+C85)</f>
        <v>70523</v>
      </c>
      <c r="D115" s="10">
        <f>SUM(D27+D56+D85)</f>
        <v>40848</v>
      </c>
      <c r="E115" s="10">
        <f>SUM(E27+E56+E85)</f>
        <v>42227</v>
      </c>
      <c r="F115" s="10">
        <f>SUM(F27+F56+F85)</f>
        <v>5291</v>
      </c>
      <c r="G115" s="10">
        <f>SUM(G27+G56+G85)</f>
        <v>34151</v>
      </c>
      <c r="H115" s="10">
        <f>SUM(H27+H56+H85)</f>
        <v>4086</v>
      </c>
      <c r="I115" s="10">
        <f>SUM(I27+I56+I85)</f>
        <v>4471</v>
      </c>
      <c r="J115" s="10">
        <f>SUM(J27+J56+J85)</f>
        <v>1139</v>
      </c>
      <c r="K115" s="11">
        <f t="shared" ref="K115" si="6">SUM(C115:J115)</f>
        <v>202736</v>
      </c>
      <c r="L115" s="2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3" sqref="N23"/>
    </sheetView>
  </sheetViews>
  <sheetFormatPr defaultRowHeight="1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16" sqref="D1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11</vt:i4>
      </vt:variant>
      <vt:variant>
        <vt:lpstr>Charts</vt:lpstr>
      </vt:variant>
      <vt:variant>
        <vt:i4>10</vt:i4>
      </vt:variant>
      <vt:variant>
        <vt:lpstr>Named Ranges</vt:lpstr>
      </vt:variant>
      <vt:variant>
        <vt:i4>1</vt:i4>
      </vt:variant>
    </vt:vector>
  </HeadingPairs>
  <TitlesOfParts>
    <vt:vector size="22" baseType="lpstr">
      <vt:lpstr>ADHD PBS drugs since 1 July1992</vt:lpstr>
      <vt:lpstr>Comparison state stats</vt:lpstr>
      <vt:lpstr>dexamfetamine</vt:lpstr>
      <vt:lpstr>Ritalin 10</vt:lpstr>
      <vt:lpstr>Concerta</vt:lpstr>
      <vt:lpstr>Strattera </vt:lpstr>
      <vt:lpstr>Ritalin LA</vt:lpstr>
      <vt:lpstr>Lisdexamfetamine</vt:lpstr>
      <vt:lpstr>Sheet4</vt:lpstr>
      <vt:lpstr>Sheet5</vt:lpstr>
      <vt:lpstr>Sheet6</vt:lpstr>
      <vt:lpstr>AUSTRALIA</vt:lpstr>
      <vt:lpstr>Comparison state graphs</vt:lpstr>
      <vt:lpstr>NSW</vt:lpstr>
      <vt:lpstr>VIC</vt:lpstr>
      <vt:lpstr>QLD</vt:lpstr>
      <vt:lpstr>SA</vt:lpstr>
      <vt:lpstr>WA</vt:lpstr>
      <vt:lpstr>TAS</vt:lpstr>
      <vt:lpstr>ACT</vt:lpstr>
      <vt:lpstr>NT</vt:lpstr>
      <vt:lpstr>'ADHD PBS drugs since 1 July1992'!Print_Area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cp:lastPrinted>2018-07-25T07:45:06Z</cp:lastPrinted>
  <dcterms:created xsi:type="dcterms:W3CDTF">2017-08-09T04:33:09Z</dcterms:created>
  <dcterms:modified xsi:type="dcterms:W3CDTF">2018-07-25T07:48:17Z</dcterms:modified>
</cp:coreProperties>
</file>